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表2医疗费用控制公示指标" sheetId="2" r:id="rId1"/>
    <sheet name="2016" sheetId="5" r:id="rId2"/>
    <sheet name="2017" sheetId="6" r:id="rId3"/>
  </sheets>
  <calcPr calcId="144525"/>
</workbook>
</file>

<file path=xl/sharedStrings.xml><?xml version="1.0" encoding="utf-8"?>
<sst xmlns="http://schemas.openxmlformats.org/spreadsheetml/2006/main" count="71">
  <si>
    <t>附件1</t>
  </si>
  <si>
    <t xml:space="preserve">                                                         二级以上公立医院2017年度医疗费用控制十项指标公示</t>
  </si>
  <si>
    <t>指标及要求</t>
  </si>
  <si>
    <t>市中心医院</t>
  </si>
  <si>
    <t>市中医医院</t>
  </si>
  <si>
    <t>市妇保院</t>
  </si>
  <si>
    <t>曾都医院</t>
  </si>
  <si>
    <t>曾都区中医院</t>
  </si>
  <si>
    <t>广水一医院</t>
  </si>
  <si>
    <t>广水二医院</t>
  </si>
  <si>
    <t>广水中医院</t>
  </si>
  <si>
    <t>广水妇保院</t>
  </si>
  <si>
    <t>随县中医院</t>
  </si>
  <si>
    <t>随县洪山医院</t>
  </si>
  <si>
    <t>随县妇幼</t>
  </si>
  <si>
    <t>12家医院合计</t>
  </si>
  <si>
    <t>门诊患者次均费用↓</t>
  </si>
  <si>
    <t>住院患者次均费用↓</t>
  </si>
  <si>
    <t>平均住院日≦12天</t>
  </si>
  <si>
    <t>药占比≦30%</t>
  </si>
  <si>
    <t>检查化验收入比重↓</t>
  </si>
  <si>
    <t>卫生材料收入比重↓</t>
  </si>
  <si>
    <t>11.40%%</t>
  </si>
  <si>
    <t>百元收入耗材费用≦20元</t>
  </si>
  <si>
    <t>管理费用率↓</t>
  </si>
  <si>
    <t>参保患者个人支出比↓</t>
  </si>
  <si>
    <t>/</t>
  </si>
  <si>
    <t>医保目录外费用比↓</t>
  </si>
  <si>
    <t>1.门诊次均费用=门诊总收入/总诊疗人次(取值来自年报B8）2.百元医疗收入消耗的卫生材料费用=卫生材料支出/（总收入-药品收入）*100； 3.管理费用率=管理费用/医疗成本支出（取值来自年报B6）；4.药占比中药品收入不含中药饮片。</t>
  </si>
  <si>
    <t>二级以上医院基础数据监测统计表</t>
  </si>
  <si>
    <t>中心医院</t>
  </si>
  <si>
    <t>市中医院</t>
  </si>
  <si>
    <t>高新区医院</t>
  </si>
  <si>
    <t>指标</t>
  </si>
  <si>
    <t>门诊人次</t>
  </si>
  <si>
    <t xml:space="preserve">   其中：普通门诊人次</t>
  </si>
  <si>
    <t>住院人数</t>
  </si>
  <si>
    <t>出院人次</t>
  </si>
  <si>
    <t>出院者占用总床日数</t>
  </si>
  <si>
    <t>门诊总西药处方数</t>
  </si>
  <si>
    <t>门诊总中成药处方数</t>
  </si>
  <si>
    <t>门诊患者使用抗菌药物处方数</t>
  </si>
  <si>
    <t>出院患者使用抗菌药物总例数</t>
  </si>
  <si>
    <t>I类切口（手术≤2h)手术预防使用抗菌药物例数</t>
  </si>
  <si>
    <t>医疗收入（第二页药占比测算不含中药饮片）</t>
  </si>
  <si>
    <t>总收入</t>
  </si>
  <si>
    <t xml:space="preserve">  其中：挂号收入</t>
  </si>
  <si>
    <t xml:space="preserve">        诊察收入</t>
  </si>
  <si>
    <t xml:space="preserve">        检查收入</t>
  </si>
  <si>
    <t xml:space="preserve">        化验收入</t>
  </si>
  <si>
    <t xml:space="preserve">        治疗收入</t>
  </si>
  <si>
    <t xml:space="preserve">        手术收入</t>
  </si>
  <si>
    <t xml:space="preserve">        床位收入</t>
  </si>
  <si>
    <t xml:space="preserve">        护理收入</t>
  </si>
  <si>
    <t xml:space="preserve">        卫生材料收入</t>
  </si>
  <si>
    <t xml:space="preserve">  其中：门诊收入</t>
  </si>
  <si>
    <t xml:space="preserve">           其中： 门诊药品收入</t>
  </si>
  <si>
    <t xml:space="preserve">                    其中：门诊中药饮片收入</t>
  </si>
  <si>
    <t xml:space="preserve">        住院收入</t>
  </si>
  <si>
    <t xml:space="preserve">           其中：住院药品收入</t>
  </si>
  <si>
    <t xml:space="preserve">                    其中：住院中药饮片收入</t>
  </si>
  <si>
    <t>医疗业务支出</t>
  </si>
  <si>
    <t xml:space="preserve">   其中：卫生材料支出（第二页为百元收入消耗）</t>
  </si>
  <si>
    <t xml:space="preserve">         管理费用</t>
  </si>
  <si>
    <t>资产总额</t>
  </si>
  <si>
    <t>负债总额</t>
  </si>
  <si>
    <t>参保患者就医医疗费用</t>
  </si>
  <si>
    <t xml:space="preserve">     其中：参保患者个人支付医疗费用</t>
  </si>
  <si>
    <t xml:space="preserve">           参保患者就医医保报销目录外医疗费用</t>
  </si>
  <si>
    <t>门诊总诊疗人次</t>
  </si>
  <si>
    <t>业务支出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</si>
</sst>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_ "/>
    <numFmt numFmtId="178" formatCode="0.000_ "/>
    <numFmt numFmtId="179" formatCode="#,##0_ "/>
    <numFmt numFmtId="180" formatCode="0.0_ "/>
    <numFmt numFmtId="181" formatCode="#,##0.000_ "/>
    <numFmt numFmtId="182" formatCode="0.000%"/>
  </numFmts>
  <fonts count="40">
    <font>
      <sz val="11"/>
      <color indexed="8"/>
      <name val="宋体"/>
      <charset val="134"/>
    </font>
    <font>
      <sz val="11"/>
      <name val="宋体"/>
      <charset val="134"/>
    </font>
    <font>
      <sz val="16"/>
      <color indexed="8"/>
      <name val="方正小标宋简体"/>
      <charset val="134"/>
    </font>
    <font>
      <sz val="9"/>
      <color rgb="FF000000"/>
      <name val="宋体"/>
      <charset val="134"/>
    </font>
    <font>
      <sz val="10"/>
      <color indexed="8"/>
      <name val="宋体"/>
      <charset val="134"/>
    </font>
    <font>
      <sz val="9"/>
      <color rgb="FF000000"/>
      <name val="仿宋"/>
      <charset val="134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sz val="14"/>
      <color indexed="8"/>
      <name val="方正小标宋简体"/>
      <charset val="134"/>
    </font>
    <font>
      <sz val="9"/>
      <color rgb="FF000000"/>
      <name val="Times New Roman"/>
      <charset val="134"/>
    </font>
    <font>
      <sz val="9"/>
      <color rgb="FF000000"/>
      <name val="Arial Unicode MS"/>
      <charset val="134"/>
    </font>
    <font>
      <sz val="8"/>
      <color rgb="FF000000"/>
      <name val="宋体"/>
      <charset val="134"/>
    </font>
    <font>
      <sz val="12"/>
      <color rgb="FF000000"/>
      <name val="微软雅黑"/>
      <charset val="134"/>
    </font>
    <font>
      <sz val="8"/>
      <color rgb="FF000000"/>
      <name val="方正小标宋简体"/>
      <charset val="134"/>
    </font>
    <font>
      <b/>
      <sz val="8"/>
      <color rgb="FF000000"/>
      <name val="宋体"/>
      <charset val="134"/>
    </font>
    <font>
      <sz val="7.5"/>
      <color rgb="FF000000"/>
      <name val="仿宋"/>
      <charset val="134"/>
    </font>
    <font>
      <sz val="8"/>
      <color rgb="FF000000"/>
      <name val="仿宋"/>
      <charset val="134"/>
    </font>
    <font>
      <sz val="8"/>
      <name val="宋体"/>
      <charset val="134"/>
    </font>
    <font>
      <sz val="8"/>
      <color rgb="FF00B05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24" borderId="8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6" borderId="5" applyNumberFormat="0" applyFon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15" borderId="4" applyNumberFormat="0" applyAlignment="0" applyProtection="0">
      <alignment vertical="center"/>
    </xf>
    <xf numFmtId="0" fontId="39" fillId="15" borderId="8" applyNumberFormat="0" applyAlignment="0" applyProtection="0">
      <alignment vertical="center"/>
    </xf>
    <xf numFmtId="0" fontId="21" fillId="7" borderId="2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78" fontId="1" fillId="2" borderId="1" xfId="0" applyNumberFormat="1" applyFont="1" applyFill="1" applyBorder="1" applyAlignment="1">
      <alignment horizontal="left" vertical="center"/>
    </xf>
    <xf numFmtId="178" fontId="0" fillId="0" borderId="1" xfId="0" applyNumberFormat="1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9" fontId="4" fillId="0" borderId="1" xfId="0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top" wrapText="1"/>
    </xf>
    <xf numFmtId="176" fontId="6" fillId="0" borderId="1" xfId="0" applyNumberFormat="1" applyFont="1" applyFill="1" applyBorder="1" applyAlignment="1">
      <alignment horizontal="left" vertical="center"/>
    </xf>
    <xf numFmtId="0" fontId="7" fillId="0" borderId="0" xfId="0" applyFont="1">
      <alignment vertical="center"/>
    </xf>
    <xf numFmtId="177" fontId="6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 wrapText="1"/>
    </xf>
    <xf numFmtId="10" fontId="5" fillId="0" borderId="1" xfId="0" applyNumberFormat="1" applyFont="1" applyFill="1" applyBorder="1" applyAlignment="1">
      <alignment horizontal="left" vertical="top" wrapText="1"/>
    </xf>
    <xf numFmtId="10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80" fontId="0" fillId="0" borderId="1" xfId="0" applyNumberForma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wrapText="1"/>
    </xf>
    <xf numFmtId="179" fontId="3" fillId="0" borderId="1" xfId="0" applyNumberFormat="1" applyFont="1" applyFill="1" applyBorder="1" applyAlignment="1">
      <alignment horizontal="left" vertical="center" wrapText="1"/>
    </xf>
    <xf numFmtId="181" fontId="3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177" fontId="3" fillId="0" borderId="1" xfId="0" applyNumberFormat="1" applyFont="1" applyFill="1" applyBorder="1" applyAlignment="1">
      <alignment horizontal="left" vertical="center" wrapText="1"/>
    </xf>
    <xf numFmtId="178" fontId="11" fillId="0" borderId="1" xfId="0" applyNumberFormat="1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top" wrapText="1"/>
    </xf>
    <xf numFmtId="10" fontId="10" fillId="0" borderId="1" xfId="0" applyNumberFormat="1" applyFont="1" applyFill="1" applyBorder="1" applyAlignment="1">
      <alignment horizontal="left" vertical="top" wrapText="1"/>
    </xf>
    <xf numFmtId="182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left" vertical="center"/>
    </xf>
    <xf numFmtId="176" fontId="12" fillId="0" borderId="0" xfId="0" applyNumberFormat="1" applyFont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NumberFormat="1" applyFont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3" fillId="0" borderId="1" xfId="0" applyNumberFormat="1" applyFont="1" applyBorder="1" applyAlignment="1">
      <alignment horizontal="left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 wrapText="1"/>
    </xf>
    <xf numFmtId="10" fontId="17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7" fontId="18" fillId="0" borderId="1" xfId="0" applyNumberFormat="1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C16" sqref="C16"/>
    </sheetView>
  </sheetViews>
  <sheetFormatPr defaultColWidth="7.25" defaultRowHeight="10.5"/>
  <cols>
    <col min="1" max="1" width="6.25" style="47" customWidth="1"/>
    <col min="2" max="2" width="5.8" style="48" customWidth="1"/>
    <col min="3" max="3" width="5.23333333333333" style="48" customWidth="1"/>
    <col min="4" max="4" width="5.25" style="48" customWidth="1"/>
    <col min="5" max="5" width="5.35833333333333" style="48" customWidth="1"/>
    <col min="6" max="6" width="5.96666666666667" style="48" customWidth="1"/>
    <col min="7" max="7" width="5.60833333333333" style="48" customWidth="1"/>
    <col min="8" max="8" width="5.25" style="48" customWidth="1"/>
    <col min="9" max="9" width="5.375" style="48" customWidth="1"/>
    <col min="10" max="10" width="5.5" style="48" customWidth="1"/>
    <col min="11" max="11" width="5.35833333333333" style="48" customWidth="1"/>
    <col min="12" max="12" width="5.51666666666667" style="48" customWidth="1"/>
    <col min="13" max="13" width="5.25" style="48" customWidth="1"/>
    <col min="14" max="14" width="5" style="48" customWidth="1"/>
    <col min="15" max="15" width="4.75" style="48" customWidth="1"/>
    <col min="16" max="16" width="5.25" style="48" customWidth="1"/>
    <col min="17" max="18" width="5.625" style="48" customWidth="1"/>
    <col min="19" max="19" width="5.5" style="48" customWidth="1"/>
    <col min="20" max="20" width="5.375" style="48" customWidth="1"/>
    <col min="21" max="21" width="5.51666666666667" style="48" customWidth="1"/>
    <col min="22" max="22" width="5.925" style="48" customWidth="1"/>
    <col min="23" max="23" width="5.25" style="48" customWidth="1"/>
    <col min="24" max="24" width="4.75" style="48" customWidth="1"/>
    <col min="25" max="25" width="5.25" style="48" customWidth="1"/>
    <col min="26" max="26" width="5.375" style="48" customWidth="1"/>
    <col min="27" max="27" width="5.125" style="48" customWidth="1"/>
    <col min="28" max="16380" width="7.25" style="48" customWidth="1"/>
    <col min="16381" max="16381" width="7.25" style="48"/>
    <col min="16382" max="16384" width="5.25" style="48"/>
  </cols>
  <sheetData>
    <row r="1" ht="21" customHeight="1" spans="1:27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ht="24" customHeight="1" spans="1:27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</row>
    <row r="3" ht="22" customHeight="1" spans="1:27">
      <c r="A3" s="52" t="s">
        <v>2</v>
      </c>
      <c r="B3" s="53" t="s">
        <v>3</v>
      </c>
      <c r="C3" s="53"/>
      <c r="D3" s="54" t="s">
        <v>4</v>
      </c>
      <c r="E3" s="54"/>
      <c r="F3" s="54" t="s">
        <v>5</v>
      </c>
      <c r="G3" s="54"/>
      <c r="H3" s="54" t="s">
        <v>6</v>
      </c>
      <c r="I3" s="54"/>
      <c r="J3" s="54" t="s">
        <v>7</v>
      </c>
      <c r="K3" s="54"/>
      <c r="L3" s="54" t="s">
        <v>8</v>
      </c>
      <c r="M3" s="54"/>
      <c r="N3" s="54" t="s">
        <v>9</v>
      </c>
      <c r="O3" s="54"/>
      <c r="P3" s="54" t="s">
        <v>10</v>
      </c>
      <c r="Q3" s="54"/>
      <c r="R3" s="54" t="s">
        <v>11</v>
      </c>
      <c r="S3" s="54"/>
      <c r="T3" s="63" t="s">
        <v>12</v>
      </c>
      <c r="U3" s="63"/>
      <c r="V3" s="63" t="s">
        <v>13</v>
      </c>
      <c r="W3" s="63"/>
      <c r="X3" s="63" t="s">
        <v>14</v>
      </c>
      <c r="Y3" s="63"/>
      <c r="Z3" s="64" t="s">
        <v>15</v>
      </c>
      <c r="AA3" s="64"/>
    </row>
    <row r="4" ht="21" customHeight="1" spans="1:27">
      <c r="A4" s="52"/>
      <c r="B4" s="55">
        <v>2017</v>
      </c>
      <c r="C4" s="55">
        <v>2016</v>
      </c>
      <c r="D4" s="55">
        <v>2017</v>
      </c>
      <c r="E4" s="56">
        <v>2016</v>
      </c>
      <c r="F4" s="55">
        <v>2017</v>
      </c>
      <c r="G4" s="56">
        <v>2016</v>
      </c>
      <c r="H4" s="55">
        <v>2017</v>
      </c>
      <c r="I4" s="56">
        <v>2016</v>
      </c>
      <c r="J4" s="55">
        <v>2017</v>
      </c>
      <c r="K4" s="56">
        <v>2016</v>
      </c>
      <c r="L4" s="55">
        <v>2017</v>
      </c>
      <c r="M4" s="56">
        <v>2016</v>
      </c>
      <c r="N4" s="55">
        <v>2017</v>
      </c>
      <c r="O4" s="56">
        <v>2016</v>
      </c>
      <c r="P4" s="55">
        <v>2017</v>
      </c>
      <c r="Q4" s="56">
        <v>2016</v>
      </c>
      <c r="R4" s="55">
        <v>2017</v>
      </c>
      <c r="S4" s="56">
        <v>2016</v>
      </c>
      <c r="T4" s="55">
        <v>2017</v>
      </c>
      <c r="U4" s="56">
        <v>2016</v>
      </c>
      <c r="V4" s="55">
        <v>2017</v>
      </c>
      <c r="W4" s="56">
        <v>2016</v>
      </c>
      <c r="X4" s="56">
        <v>2017</v>
      </c>
      <c r="Y4" s="56">
        <v>2016</v>
      </c>
      <c r="Z4" s="65">
        <v>2017</v>
      </c>
      <c r="AA4" s="65">
        <v>2016</v>
      </c>
    </row>
    <row r="5" s="44" customFormat="1" ht="38" customHeight="1" spans="1:29">
      <c r="A5" s="57" t="s">
        <v>16</v>
      </c>
      <c r="B5" s="58">
        <v>253</v>
      </c>
      <c r="C5" s="58">
        <v>253</v>
      </c>
      <c r="D5" s="58">
        <v>320</v>
      </c>
      <c r="E5" s="58">
        <v>334</v>
      </c>
      <c r="F5" s="58">
        <v>266</v>
      </c>
      <c r="G5" s="58">
        <v>239</v>
      </c>
      <c r="H5" s="58">
        <v>242</v>
      </c>
      <c r="I5" s="58">
        <v>244</v>
      </c>
      <c r="J5" s="58">
        <v>80</v>
      </c>
      <c r="K5" s="58">
        <v>74</v>
      </c>
      <c r="L5" s="58">
        <v>251</v>
      </c>
      <c r="M5" s="58">
        <v>252</v>
      </c>
      <c r="N5" s="58">
        <v>216</v>
      </c>
      <c r="O5" s="58">
        <v>137</v>
      </c>
      <c r="P5" s="58">
        <v>207</v>
      </c>
      <c r="Q5" s="58">
        <v>194</v>
      </c>
      <c r="R5" s="58">
        <v>164</v>
      </c>
      <c r="S5" s="58">
        <v>131</v>
      </c>
      <c r="T5" s="58">
        <v>106</v>
      </c>
      <c r="U5" s="58">
        <v>114</v>
      </c>
      <c r="V5" s="58">
        <v>139</v>
      </c>
      <c r="W5" s="58">
        <v>144</v>
      </c>
      <c r="X5" s="58">
        <v>313</v>
      </c>
      <c r="Y5" s="58">
        <v>344</v>
      </c>
      <c r="Z5" s="66">
        <v>213</v>
      </c>
      <c r="AA5" s="66">
        <v>222</v>
      </c>
      <c r="AB5" s="67"/>
      <c r="AC5" s="68"/>
    </row>
    <row r="6" s="44" customFormat="1" ht="36" customHeight="1" spans="1:28">
      <c r="A6" s="57" t="s">
        <v>17</v>
      </c>
      <c r="B6" s="58">
        <v>9761</v>
      </c>
      <c r="C6" s="58">
        <v>9327</v>
      </c>
      <c r="D6" s="58">
        <v>7312</v>
      </c>
      <c r="E6" s="58">
        <v>6892</v>
      </c>
      <c r="F6" s="58">
        <v>3817</v>
      </c>
      <c r="G6" s="58">
        <v>3334</v>
      </c>
      <c r="H6" s="58">
        <v>5909</v>
      </c>
      <c r="I6" s="58">
        <v>5784</v>
      </c>
      <c r="J6" s="58">
        <v>2298</v>
      </c>
      <c r="K6" s="58">
        <v>2176</v>
      </c>
      <c r="L6" s="58">
        <v>6437</v>
      </c>
      <c r="M6" s="58">
        <v>6132</v>
      </c>
      <c r="N6" s="58">
        <v>3735</v>
      </c>
      <c r="O6" s="58">
        <v>4071</v>
      </c>
      <c r="P6" s="58">
        <v>4764</v>
      </c>
      <c r="Q6" s="58">
        <v>3996</v>
      </c>
      <c r="R6" s="58">
        <v>3136</v>
      </c>
      <c r="S6" s="58">
        <v>2456</v>
      </c>
      <c r="T6" s="58">
        <v>3257</v>
      </c>
      <c r="U6" s="58">
        <v>3486</v>
      </c>
      <c r="V6" s="58">
        <v>2775</v>
      </c>
      <c r="W6" s="58">
        <v>2529</v>
      </c>
      <c r="X6" s="58">
        <v>4500</v>
      </c>
      <c r="Y6" s="58">
        <v>3450</v>
      </c>
      <c r="Z6" s="66">
        <v>6085</v>
      </c>
      <c r="AA6" s="66">
        <v>5772</v>
      </c>
      <c r="AB6" s="67"/>
    </row>
    <row r="7" s="45" customFormat="1" ht="35" customHeight="1" spans="1:27">
      <c r="A7" s="59" t="s">
        <v>18</v>
      </c>
      <c r="B7" s="60">
        <v>9.29113137521622</v>
      </c>
      <c r="C7" s="60">
        <v>9.34608460010765</v>
      </c>
      <c r="D7" s="60">
        <v>13.429323583181</v>
      </c>
      <c r="E7" s="60">
        <v>13.8527125876257</v>
      </c>
      <c r="F7" s="60">
        <v>5.53639767054908</v>
      </c>
      <c r="G7" s="60">
        <v>5.54669303449791</v>
      </c>
      <c r="H7" s="60">
        <v>10.8418013856813</v>
      </c>
      <c r="I7" s="60">
        <v>10.8957557706627</v>
      </c>
      <c r="J7" s="60">
        <v>6.75038649066476</v>
      </c>
      <c r="K7" s="60">
        <v>7.23625254582485</v>
      </c>
      <c r="L7" s="60">
        <v>7.39459045240393</v>
      </c>
      <c r="M7" s="60">
        <v>7.17307805078285</v>
      </c>
      <c r="N7" s="60">
        <v>6.51112250128139</v>
      </c>
      <c r="O7" s="60">
        <v>8.10574374079529</v>
      </c>
      <c r="P7" s="60">
        <v>7.8561345070981</v>
      </c>
      <c r="Q7" s="60">
        <v>7.11031529778124</v>
      </c>
      <c r="R7" s="60">
        <v>4.66337719298246</v>
      </c>
      <c r="S7" s="60">
        <v>3.93020535482194</v>
      </c>
      <c r="T7" s="60">
        <v>7.63667041619798</v>
      </c>
      <c r="U7" s="60">
        <v>7.76243136058572</v>
      </c>
      <c r="V7" s="60">
        <v>8.13432957037278</v>
      </c>
      <c r="W7" s="60">
        <v>8.02916813535425</v>
      </c>
      <c r="X7" s="60">
        <v>7</v>
      </c>
      <c r="Y7" s="60">
        <v>3</v>
      </c>
      <c r="Z7" s="69">
        <v>8.44</v>
      </c>
      <c r="AA7" s="69">
        <v>8.47</v>
      </c>
    </row>
    <row r="8" s="46" customFormat="1" ht="40" customHeight="1" spans="1:27">
      <c r="A8" s="61" t="s">
        <v>19</v>
      </c>
      <c r="B8" s="62">
        <v>0.343276423462786</v>
      </c>
      <c r="C8" s="62">
        <v>0.355933135936177</v>
      </c>
      <c r="D8" s="62">
        <v>0.352837457861459</v>
      </c>
      <c r="E8" s="62">
        <v>0.385864002470411</v>
      </c>
      <c r="F8" s="62">
        <v>0.282985129844105</v>
      </c>
      <c r="G8" s="62">
        <v>0.291107037300311</v>
      </c>
      <c r="H8" s="62">
        <v>0.398294614843098</v>
      </c>
      <c r="I8" s="62">
        <v>0.439273963191959</v>
      </c>
      <c r="J8" s="62">
        <v>0.244232312710258</v>
      </c>
      <c r="K8" s="62">
        <v>0.254300768107662</v>
      </c>
      <c r="L8" s="62">
        <v>0.306509415313195</v>
      </c>
      <c r="M8" s="62">
        <v>0.336889774290937</v>
      </c>
      <c r="N8" s="62">
        <v>0.214555590952533</v>
      </c>
      <c r="O8" s="62">
        <v>0.423420359641863</v>
      </c>
      <c r="P8" s="62">
        <v>0.19781224067508</v>
      </c>
      <c r="Q8" s="62">
        <v>0.20722282010366</v>
      </c>
      <c r="R8" s="62">
        <v>0.168309938236946</v>
      </c>
      <c r="S8" s="62">
        <v>0.22146822948797</v>
      </c>
      <c r="T8" s="62">
        <v>0.222796427980817</v>
      </c>
      <c r="U8" s="62">
        <v>0.23101473619913</v>
      </c>
      <c r="V8" s="62">
        <v>0.309497961942607</v>
      </c>
      <c r="W8" s="62">
        <v>0.30499127399651</v>
      </c>
      <c r="X8" s="62">
        <v>0.0701</v>
      </c>
      <c r="Y8" s="62">
        <v>0.114</v>
      </c>
      <c r="Z8" s="70">
        <v>0.3168</v>
      </c>
      <c r="AA8" s="70">
        <v>0.3448</v>
      </c>
    </row>
    <row r="9" s="46" customFormat="1" ht="36" customHeight="1" spans="1:27">
      <c r="A9" s="61" t="s">
        <v>20</v>
      </c>
      <c r="B9" s="62">
        <v>0.236557912515341</v>
      </c>
      <c r="C9" s="62">
        <v>0.227346504405239</v>
      </c>
      <c r="D9" s="62">
        <v>0.203826257165494</v>
      </c>
      <c r="E9" s="62">
        <v>0.198099485904698</v>
      </c>
      <c r="F9" s="62">
        <v>0.327133153151302</v>
      </c>
      <c r="G9" s="62">
        <v>0.335615498771621</v>
      </c>
      <c r="H9" s="62">
        <v>0.234488128039087</v>
      </c>
      <c r="I9" s="62">
        <v>0.217294510818754</v>
      </c>
      <c r="J9" s="62">
        <v>0.304513396745163</v>
      </c>
      <c r="K9" s="62">
        <v>0.302545546879959</v>
      </c>
      <c r="L9" s="62">
        <v>0.258342420242445</v>
      </c>
      <c r="M9" s="62">
        <v>0.236296235443922</v>
      </c>
      <c r="N9" s="62">
        <v>0.276983115641924</v>
      </c>
      <c r="O9" s="62">
        <v>0.214491008953427</v>
      </c>
      <c r="P9" s="62">
        <v>0.291823384237356</v>
      </c>
      <c r="Q9" s="62">
        <v>0.283920287972687</v>
      </c>
      <c r="R9" s="62">
        <v>0.228950028074116</v>
      </c>
      <c r="S9" s="62">
        <v>0.347786492758732</v>
      </c>
      <c r="T9" s="62">
        <v>0.342649247560774</v>
      </c>
      <c r="U9" s="62">
        <v>0.324196380850576</v>
      </c>
      <c r="V9" s="62">
        <v>0.252104627107188</v>
      </c>
      <c r="W9" s="62">
        <v>0.231692844677138</v>
      </c>
      <c r="X9" s="62">
        <v>0.6741</v>
      </c>
      <c r="Y9" s="62">
        <v>0.669</v>
      </c>
      <c r="Z9" s="70">
        <v>0.2531</v>
      </c>
      <c r="AA9" s="70">
        <v>0.2419</v>
      </c>
    </row>
    <row r="10" s="46" customFormat="1" ht="36" customHeight="1" spans="1:27">
      <c r="A10" s="61" t="s">
        <v>21</v>
      </c>
      <c r="B10" s="62">
        <v>0.160366312673849</v>
      </c>
      <c r="C10" s="62">
        <v>0.159508003272256</v>
      </c>
      <c r="D10" s="62">
        <v>0.0786145935281416</v>
      </c>
      <c r="E10" s="62">
        <v>0.0353638977424275</v>
      </c>
      <c r="F10" s="62">
        <v>0.0505914149770319</v>
      </c>
      <c r="G10" s="62">
        <v>0.0489979672515495</v>
      </c>
      <c r="H10" s="62">
        <v>0.0189093553755997</v>
      </c>
      <c r="I10" s="62">
        <v>0.00770665137733149</v>
      </c>
      <c r="J10" s="62">
        <v>0.0729179118495876</v>
      </c>
      <c r="K10" s="62">
        <v>0.0644110116591549</v>
      </c>
      <c r="L10" s="62">
        <v>0.149691682768032</v>
      </c>
      <c r="M10" s="62">
        <v>0.137321750083862</v>
      </c>
      <c r="N10" s="62">
        <v>0.0887543803759159</v>
      </c>
      <c r="O10" s="62">
        <v>0.0660898352268452</v>
      </c>
      <c r="P10" s="62">
        <v>0.0938042224832685</v>
      </c>
      <c r="Q10" s="62">
        <v>0.0996882769881619</v>
      </c>
      <c r="R10" s="62">
        <v>0.0602582818641213</v>
      </c>
      <c r="S10" s="62">
        <v>0.0468552627713639</v>
      </c>
      <c r="T10" s="62">
        <v>0.060760156551458</v>
      </c>
      <c r="U10" s="62">
        <v>0.0537069557914026</v>
      </c>
      <c r="V10" s="62">
        <v>0.0365826181356384</v>
      </c>
      <c r="W10" s="62">
        <v>0.00539848749272833</v>
      </c>
      <c r="X10" s="62">
        <v>0.0117</v>
      </c>
      <c r="Y10" s="62">
        <v>0.0118</v>
      </c>
      <c r="Z10" s="70" t="s">
        <v>22</v>
      </c>
      <c r="AA10" s="70">
        <v>0.1056</v>
      </c>
    </row>
    <row r="11" s="45" customFormat="1" ht="44" customHeight="1" spans="1:28">
      <c r="A11" s="59" t="s">
        <v>23</v>
      </c>
      <c r="B11" s="60">
        <v>34.625481719126</v>
      </c>
      <c r="C11" s="60">
        <v>33.4123393594203</v>
      </c>
      <c r="D11" s="60">
        <v>27.0632173437785</v>
      </c>
      <c r="E11" s="60">
        <v>25.4647516140996</v>
      </c>
      <c r="F11" s="60">
        <v>17.6386260680085</v>
      </c>
      <c r="G11" s="60">
        <v>18.884724348484</v>
      </c>
      <c r="H11" s="60">
        <v>21.1414492034959</v>
      </c>
      <c r="I11" s="60">
        <v>18.5811931169166</v>
      </c>
      <c r="J11" s="60">
        <v>18.2558451373821</v>
      </c>
      <c r="K11" s="60">
        <v>11.7981825413824</v>
      </c>
      <c r="L11" s="60">
        <v>31.2266104543724</v>
      </c>
      <c r="M11" s="60">
        <v>23.1495824792544</v>
      </c>
      <c r="N11" s="60">
        <v>20.7722333579492</v>
      </c>
      <c r="O11" s="60">
        <v>17.2484770938221</v>
      </c>
      <c r="P11" s="60">
        <v>16.6613498610035</v>
      </c>
      <c r="Q11" s="60">
        <v>13.8577150405309</v>
      </c>
      <c r="R11" s="60">
        <v>13.0671820463265</v>
      </c>
      <c r="S11" s="60">
        <v>13.3765287735307</v>
      </c>
      <c r="T11" s="60">
        <v>16.9218449100997</v>
      </c>
      <c r="U11" s="60">
        <v>23.0521191173681</v>
      </c>
      <c r="V11" s="60">
        <v>13.3602750467459</v>
      </c>
      <c r="W11" s="60">
        <v>13.9539741670438</v>
      </c>
      <c r="X11" s="60">
        <v>1.7</v>
      </c>
      <c r="Y11" s="60">
        <v>1.87</v>
      </c>
      <c r="Z11" s="69">
        <v>27.42</v>
      </c>
      <c r="AA11" s="69">
        <v>25.23</v>
      </c>
      <c r="AB11" s="71"/>
    </row>
    <row r="12" s="46" customFormat="1" ht="39" customHeight="1" spans="1:27">
      <c r="A12" s="61" t="s">
        <v>24</v>
      </c>
      <c r="B12" s="62">
        <v>0.187524717041564</v>
      </c>
      <c r="C12" s="62">
        <v>0.200144592555067</v>
      </c>
      <c r="D12" s="62">
        <v>0.204514286787774</v>
      </c>
      <c r="E12" s="62">
        <v>0.173212035606861</v>
      </c>
      <c r="F12" s="62">
        <v>0.283577874309076</v>
      </c>
      <c r="G12" s="62">
        <v>0.279628627200105</v>
      </c>
      <c r="H12" s="62">
        <v>0.237513999577984</v>
      </c>
      <c r="I12" s="62">
        <v>0.193914125240183</v>
      </c>
      <c r="J12" s="62">
        <v>0.372311030149211</v>
      </c>
      <c r="K12" s="62">
        <v>0.45102570596429</v>
      </c>
      <c r="L12" s="62">
        <v>0.228675054347214</v>
      </c>
      <c r="M12" s="62">
        <v>0.235073830203343</v>
      </c>
      <c r="N12" s="62">
        <v>0.367420294022501</v>
      </c>
      <c r="O12" s="62">
        <v>0.285864997764864</v>
      </c>
      <c r="P12" s="62">
        <v>0.120711336932359</v>
      </c>
      <c r="Q12" s="62">
        <v>0.127708129575294</v>
      </c>
      <c r="R12" s="62">
        <v>0.178264493690897</v>
      </c>
      <c r="S12" s="62">
        <v>0.20097950952501</v>
      </c>
      <c r="T12" s="62">
        <v>0.123081557850341</v>
      </c>
      <c r="U12" s="62">
        <v>0.15202467107812</v>
      </c>
      <c r="V12" s="62">
        <v>0.300824842309558</v>
      </c>
      <c r="W12" s="62">
        <v>0.257912796544992</v>
      </c>
      <c r="X12" s="62">
        <v>0.3085</v>
      </c>
      <c r="Y12" s="62">
        <v>0.3404</v>
      </c>
      <c r="Z12" s="70">
        <v>0.2144</v>
      </c>
      <c r="AA12" s="70">
        <v>0.2116</v>
      </c>
    </row>
    <row r="13" s="46" customFormat="1" ht="38" customHeight="1" spans="1:27">
      <c r="A13" s="61" t="s">
        <v>25</v>
      </c>
      <c r="B13" s="62">
        <v>0.493810719685778</v>
      </c>
      <c r="C13" s="62">
        <v>0.524320779552837</v>
      </c>
      <c r="D13" s="62">
        <v>0.39715644820296</v>
      </c>
      <c r="E13" s="62">
        <v>0.41541253794896</v>
      </c>
      <c r="F13" s="62">
        <v>0.630208829979975</v>
      </c>
      <c r="G13" s="62">
        <v>0.369487326934135</v>
      </c>
      <c r="H13" s="62">
        <v>0.392739396643613</v>
      </c>
      <c r="I13" s="62">
        <v>0.407411021733978</v>
      </c>
      <c r="J13" s="62">
        <v>0.20964527700279</v>
      </c>
      <c r="K13" s="62">
        <v>0.209436566695947</v>
      </c>
      <c r="L13" s="62">
        <v>0.375237655427878</v>
      </c>
      <c r="M13" s="62">
        <v>0.405689545174465</v>
      </c>
      <c r="N13" s="62">
        <v>0.402669753529324</v>
      </c>
      <c r="O13" s="62">
        <v>0.393157909269128</v>
      </c>
      <c r="P13" s="62">
        <v>0.40535853159992</v>
      </c>
      <c r="Q13" s="62">
        <v>0.410726995518004</v>
      </c>
      <c r="R13" s="62">
        <v>0.958511777301927</v>
      </c>
      <c r="S13" s="62">
        <v>0.515000614779294</v>
      </c>
      <c r="T13" s="62">
        <v>0.236957655856013</v>
      </c>
      <c r="U13" s="62">
        <v>0.244872243612181</v>
      </c>
      <c r="V13" s="62">
        <v>0.187781603086947</v>
      </c>
      <c r="W13" s="62">
        <v>0.189997847456411</v>
      </c>
      <c r="X13" s="62" t="s">
        <v>26</v>
      </c>
      <c r="Y13" s="62" t="s">
        <v>26</v>
      </c>
      <c r="Z13" s="70">
        <v>0.4222</v>
      </c>
      <c r="AA13" s="70">
        <v>0.4349</v>
      </c>
    </row>
    <row r="14" s="46" customFormat="1" ht="40" customHeight="1" spans="1:27">
      <c r="A14" s="61" t="s">
        <v>27</v>
      </c>
      <c r="B14" s="62">
        <v>0.0227345800239837</v>
      </c>
      <c r="C14" s="62">
        <v>0.210508622240741</v>
      </c>
      <c r="D14" s="62">
        <v>0.0255179704016913</v>
      </c>
      <c r="E14" s="62">
        <v>0.0234256786613353</v>
      </c>
      <c r="F14" s="62">
        <v>0.13316487079241</v>
      </c>
      <c r="G14" s="62">
        <v>0.0499845180696245</v>
      </c>
      <c r="H14" s="62">
        <v>0.0191802384670682</v>
      </c>
      <c r="I14" s="62">
        <v>0.225753161115836</v>
      </c>
      <c r="J14" s="62">
        <v>0.00146140560648333</v>
      </c>
      <c r="K14" s="62">
        <v>0.0014221776048856</v>
      </c>
      <c r="L14" s="62">
        <v>0.0812965792356707</v>
      </c>
      <c r="M14" s="62">
        <v>0.0738157686666049</v>
      </c>
      <c r="N14" s="62">
        <v>0.0217802396145248</v>
      </c>
      <c r="O14" s="62">
        <v>0.0230002485020847</v>
      </c>
      <c r="P14" s="62">
        <v>0.0654228119558709</v>
      </c>
      <c r="Q14" s="62">
        <v>0.068931144260673</v>
      </c>
      <c r="R14" s="62">
        <v>0.0460385438972163</v>
      </c>
      <c r="S14" s="62">
        <v>0.0317226115824419</v>
      </c>
      <c r="T14" s="62">
        <v>0.0464524823928354</v>
      </c>
      <c r="U14" s="62">
        <v>0.061626414654066</v>
      </c>
      <c r="V14" s="62">
        <v>0.0326024168765452</v>
      </c>
      <c r="W14" s="62">
        <v>0.0269546291645739</v>
      </c>
      <c r="X14" s="62" t="s">
        <v>26</v>
      </c>
      <c r="Y14" s="62" t="s">
        <v>26</v>
      </c>
      <c r="Z14" s="70">
        <v>0.0378</v>
      </c>
      <c r="AA14" s="70">
        <v>0.1369</v>
      </c>
    </row>
    <row r="15" ht="25" customHeight="1" spans="1:27">
      <c r="A15" s="54" t="s">
        <v>28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</sheetData>
  <mergeCells count="16">
    <mergeCell ref="A1:AA1"/>
    <mergeCell ref="A2:AA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A15:AA15"/>
    <mergeCell ref="A3:A4"/>
  </mergeCells>
  <pageMargins left="0.196527777777778" right="0.0388888888888889" top="0.432638888888889" bottom="0.15625" header="0.235416666666667" footer="0.35416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pane xSplit="1" topLeftCell="B1" activePane="topRight" state="frozen"/>
      <selection/>
      <selection pane="topRight" activeCell="Q1" sqref="Q1:AL38"/>
    </sheetView>
  </sheetViews>
  <sheetFormatPr defaultColWidth="9" defaultRowHeight="11.25"/>
  <cols>
    <col min="1" max="1" width="25.75" style="15" customWidth="1"/>
    <col min="2" max="2" width="20.375" style="15" customWidth="1"/>
    <col min="3" max="3" width="6.5" style="15" customWidth="1"/>
    <col min="4" max="15" width="9" style="15"/>
    <col min="16" max="16" width="10.375" style="15"/>
    <col min="17" max="38" width="9.625" style="15"/>
    <col min="39" max="16384" width="9" style="15"/>
  </cols>
  <sheetData>
    <row r="1" ht="28" customHeight="1" spans="1:1">
      <c r="A1" s="15" t="s">
        <v>29</v>
      </c>
    </row>
    <row r="2" spans="3:14">
      <c r="C2" s="15" t="s">
        <v>14</v>
      </c>
      <c r="D2" s="15" t="s">
        <v>30</v>
      </c>
      <c r="E2" s="15" t="s">
        <v>31</v>
      </c>
      <c r="F2" s="15" t="s">
        <v>5</v>
      </c>
      <c r="G2" s="15" t="s">
        <v>6</v>
      </c>
      <c r="H2" s="15" t="s">
        <v>32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15" t="s">
        <v>13</v>
      </c>
    </row>
    <row r="3" spans="1:14">
      <c r="A3" s="15" t="s">
        <v>33</v>
      </c>
      <c r="D3" s="15">
        <v>2016</v>
      </c>
      <c r="E3" s="15">
        <v>2016</v>
      </c>
      <c r="F3" s="15">
        <v>2016</v>
      </c>
      <c r="G3" s="15">
        <v>2016</v>
      </c>
      <c r="H3" s="15">
        <v>2016</v>
      </c>
      <c r="I3" s="15">
        <v>2016</v>
      </c>
      <c r="J3" s="15">
        <v>2016</v>
      </c>
      <c r="K3" s="15">
        <v>2016</v>
      </c>
      <c r="L3" s="15">
        <v>2016</v>
      </c>
      <c r="M3" s="15">
        <v>2016</v>
      </c>
      <c r="N3" s="15">
        <v>2016</v>
      </c>
    </row>
    <row r="4" spans="1:16">
      <c r="A4" s="15" t="s">
        <v>34</v>
      </c>
      <c r="C4" s="15">
        <v>7864</v>
      </c>
      <c r="D4" s="15">
        <v>680095</v>
      </c>
      <c r="E4" s="15">
        <v>70914</v>
      </c>
      <c r="F4" s="15">
        <v>135943</v>
      </c>
      <c r="G4" s="15">
        <v>214028</v>
      </c>
      <c r="H4" s="15">
        <v>201246</v>
      </c>
      <c r="I4" s="15">
        <v>313134</v>
      </c>
      <c r="J4" s="15">
        <v>178805</v>
      </c>
      <c r="K4" s="15">
        <v>144133</v>
      </c>
      <c r="L4" s="15">
        <v>115864</v>
      </c>
      <c r="M4" s="15">
        <v>172581</v>
      </c>
      <c r="N4" s="15">
        <v>93014</v>
      </c>
      <c r="O4" s="15">
        <f t="shared" ref="O4:O14" si="0">SUM(C4:N4)</f>
        <v>2327621</v>
      </c>
      <c r="P4" s="15">
        <f>O25/O4</f>
        <v>0.22227241032797</v>
      </c>
    </row>
    <row r="5" spans="1:15">
      <c r="A5" s="15" t="s">
        <v>35</v>
      </c>
      <c r="D5" s="15">
        <v>651555</v>
      </c>
      <c r="E5" s="15">
        <v>70914</v>
      </c>
      <c r="F5" s="15">
        <v>104443</v>
      </c>
      <c r="G5" s="15">
        <v>208061</v>
      </c>
      <c r="H5" s="15">
        <v>201246</v>
      </c>
      <c r="I5" s="15">
        <v>296215</v>
      </c>
      <c r="J5" s="15">
        <v>149546</v>
      </c>
      <c r="K5" s="15">
        <v>144133</v>
      </c>
      <c r="L5" s="15">
        <v>114294</v>
      </c>
      <c r="M5" s="15">
        <v>172581</v>
      </c>
      <c r="N5" s="15">
        <v>93014</v>
      </c>
      <c r="O5" s="15">
        <f t="shared" si="0"/>
        <v>2206002</v>
      </c>
    </row>
    <row r="6" spans="1:15">
      <c r="A6" s="15" t="s">
        <v>36</v>
      </c>
      <c r="D6" s="15">
        <v>41628</v>
      </c>
      <c r="E6" s="15">
        <v>12265</v>
      </c>
      <c r="F6" s="15">
        <v>13525</v>
      </c>
      <c r="G6" s="15">
        <v>21186</v>
      </c>
      <c r="H6" s="15">
        <v>14684</v>
      </c>
      <c r="I6" s="15">
        <v>34054</v>
      </c>
      <c r="J6" s="15">
        <v>9680</v>
      </c>
      <c r="K6" s="15">
        <v>12913</v>
      </c>
      <c r="L6" s="15">
        <v>7694</v>
      </c>
      <c r="M6" s="15">
        <v>10228</v>
      </c>
      <c r="N6" s="15">
        <v>11597</v>
      </c>
      <c r="O6" s="15">
        <f t="shared" si="0"/>
        <v>189454</v>
      </c>
    </row>
    <row r="7" spans="1:16">
      <c r="A7" s="15" t="s">
        <v>37</v>
      </c>
      <c r="C7" s="15">
        <v>20</v>
      </c>
      <c r="D7" s="15">
        <v>53877</v>
      </c>
      <c r="E7" s="15">
        <v>13124</v>
      </c>
      <c r="F7" s="15">
        <v>13653</v>
      </c>
      <c r="G7" s="15">
        <v>22831</v>
      </c>
      <c r="H7" s="15">
        <v>14730</v>
      </c>
      <c r="I7" s="15">
        <v>34106</v>
      </c>
      <c r="J7" s="15">
        <v>10185</v>
      </c>
      <c r="K7" s="15">
        <v>12845</v>
      </c>
      <c r="L7" s="15">
        <v>7694</v>
      </c>
      <c r="M7" s="15">
        <v>13112</v>
      </c>
      <c r="N7" s="15">
        <v>11348</v>
      </c>
      <c r="O7" s="15">
        <f t="shared" si="0"/>
        <v>207525</v>
      </c>
      <c r="P7" s="15">
        <f>O8/O7</f>
        <v>8.47199614504277</v>
      </c>
    </row>
    <row r="8" spans="1:16">
      <c r="A8" s="15" t="s">
        <v>38</v>
      </c>
      <c r="C8" s="15">
        <v>60</v>
      </c>
      <c r="D8" s="15">
        <v>503539</v>
      </c>
      <c r="E8" s="15">
        <v>181803</v>
      </c>
      <c r="F8" s="15">
        <v>75729</v>
      </c>
      <c r="G8" s="15">
        <v>248761</v>
      </c>
      <c r="H8" s="15">
        <v>106590</v>
      </c>
      <c r="I8" s="15">
        <v>244645</v>
      </c>
      <c r="J8" s="15">
        <v>82557</v>
      </c>
      <c r="K8" s="15">
        <v>91332</v>
      </c>
      <c r="L8" s="15">
        <v>30239</v>
      </c>
      <c r="M8" s="15">
        <v>101781</v>
      </c>
      <c r="N8" s="15">
        <v>91115</v>
      </c>
      <c r="O8" s="15">
        <f t="shared" si="0"/>
        <v>1758151</v>
      </c>
      <c r="P8" s="15">
        <f>O28/O7</f>
        <v>5.77244360920371</v>
      </c>
    </row>
    <row r="9" ht="13.5" spans="1:16">
      <c r="A9" s="15" t="s">
        <v>39</v>
      </c>
      <c r="C9"/>
      <c r="D9" s="15">
        <v>374221</v>
      </c>
      <c r="E9" s="15">
        <v>15998</v>
      </c>
      <c r="F9" s="15">
        <v>54293</v>
      </c>
      <c r="G9" s="15">
        <v>128775</v>
      </c>
      <c r="H9" s="15">
        <v>102660</v>
      </c>
      <c r="I9" s="15">
        <v>173132</v>
      </c>
      <c r="J9" s="15">
        <v>53806</v>
      </c>
      <c r="K9" s="15">
        <v>53259</v>
      </c>
      <c r="L9" s="15">
        <v>112126</v>
      </c>
      <c r="M9" s="15">
        <v>79184</v>
      </c>
      <c r="N9" s="15">
        <v>113212</v>
      </c>
      <c r="O9" s="15">
        <f t="shared" si="0"/>
        <v>1260666</v>
      </c>
      <c r="P9" s="15">
        <f>O8/O7</f>
        <v>8.47199614504277</v>
      </c>
    </row>
    <row r="10" ht="13.5" spans="1:15">
      <c r="A10" s="15" t="s">
        <v>40</v>
      </c>
      <c r="C10"/>
      <c r="D10" s="15">
        <v>160096</v>
      </c>
      <c r="E10" s="15">
        <v>28878</v>
      </c>
      <c r="F10" s="15">
        <v>19872</v>
      </c>
      <c r="G10" s="15">
        <v>68605</v>
      </c>
      <c r="H10" s="15">
        <v>49653</v>
      </c>
      <c r="I10" s="15">
        <v>103067</v>
      </c>
      <c r="J10" s="15">
        <v>19645</v>
      </c>
      <c r="K10" s="15">
        <v>16930</v>
      </c>
      <c r="L10" s="15">
        <v>58548</v>
      </c>
      <c r="M10" s="15">
        <v>49452</v>
      </c>
      <c r="N10" s="15">
        <v>19084</v>
      </c>
      <c r="O10" s="15">
        <f t="shared" si="0"/>
        <v>593830</v>
      </c>
    </row>
    <row r="11" ht="13.5" spans="1:16">
      <c r="A11" s="15" t="s">
        <v>41</v>
      </c>
      <c r="C11"/>
      <c r="D11" s="15">
        <v>93375</v>
      </c>
      <c r="E11" s="15">
        <v>8552</v>
      </c>
      <c r="F11" s="15">
        <v>22265</v>
      </c>
      <c r="G11" s="15">
        <v>18161</v>
      </c>
      <c r="H11" s="15">
        <v>33898</v>
      </c>
      <c r="I11" s="15">
        <v>35133</v>
      </c>
      <c r="J11" s="15">
        <v>36480</v>
      </c>
      <c r="K11" s="15">
        <v>6927</v>
      </c>
      <c r="L11" s="15">
        <v>35331</v>
      </c>
      <c r="M11" s="15">
        <v>25511</v>
      </c>
      <c r="N11" s="15">
        <v>25952</v>
      </c>
      <c r="O11" s="15">
        <f t="shared" si="0"/>
        <v>341585</v>
      </c>
      <c r="P11" s="15">
        <f>O11/O9</f>
        <v>0.270955986756207</v>
      </c>
    </row>
    <row r="12" ht="13.5" spans="1:16">
      <c r="A12" s="15" t="s">
        <v>42</v>
      </c>
      <c r="C12"/>
      <c r="D12" s="15">
        <v>32106</v>
      </c>
      <c r="E12" s="15">
        <v>7218</v>
      </c>
      <c r="F12" s="15">
        <v>7646</v>
      </c>
      <c r="G12" s="15">
        <v>14840</v>
      </c>
      <c r="H12" s="15">
        <v>8548</v>
      </c>
      <c r="I12" s="15">
        <v>24058</v>
      </c>
      <c r="J12" s="15">
        <v>6100</v>
      </c>
      <c r="K12" s="15">
        <v>7823</v>
      </c>
      <c r="L12" s="15">
        <v>3587</v>
      </c>
      <c r="M12" s="15">
        <v>7831</v>
      </c>
      <c r="N12" s="15">
        <v>6809</v>
      </c>
      <c r="O12" s="15">
        <f t="shared" si="0"/>
        <v>126566</v>
      </c>
      <c r="P12" s="15">
        <f>O12/O7</f>
        <v>0.609883146608842</v>
      </c>
    </row>
    <row r="13" ht="13.5" spans="1:15">
      <c r="A13" s="15" t="s">
        <v>43</v>
      </c>
      <c r="C13"/>
      <c r="D13" s="15">
        <v>1413</v>
      </c>
      <c r="E13" s="15">
        <v>37</v>
      </c>
      <c r="F13" s="15">
        <v>19</v>
      </c>
      <c r="G13" s="15">
        <v>496</v>
      </c>
      <c r="H13" s="15">
        <v>105</v>
      </c>
      <c r="I13" s="15">
        <v>1457</v>
      </c>
      <c r="J13" s="15">
        <v>146</v>
      </c>
      <c r="K13" s="15">
        <v>749</v>
      </c>
      <c r="L13" s="15">
        <v>18</v>
      </c>
      <c r="M13" s="15">
        <v>107</v>
      </c>
      <c r="N13" s="15">
        <v>1011</v>
      </c>
      <c r="O13" s="15">
        <f t="shared" si="0"/>
        <v>5558</v>
      </c>
    </row>
    <row r="14" spans="1:16">
      <c r="A14" s="15" t="s">
        <v>44</v>
      </c>
      <c r="C14" s="15">
        <v>2776</v>
      </c>
      <c r="D14" s="15">
        <v>690655</v>
      </c>
      <c r="E14" s="15">
        <v>117972.29</v>
      </c>
      <c r="F14" s="15">
        <v>80187</v>
      </c>
      <c r="G14" s="15">
        <v>193599</v>
      </c>
      <c r="H14" s="15">
        <v>47259</v>
      </c>
      <c r="I14" s="15">
        <v>292146</v>
      </c>
      <c r="J14" s="15">
        <v>66455</v>
      </c>
      <c r="K14" s="15">
        <v>80841</v>
      </c>
      <c r="L14" s="15">
        <v>34041</v>
      </c>
      <c r="M14" s="15">
        <v>65485</v>
      </c>
      <c r="N14" s="15">
        <v>42975</v>
      </c>
      <c r="O14" s="15">
        <f t="shared" si="0"/>
        <v>1714391.29</v>
      </c>
      <c r="P14" s="15">
        <f>(O26+O29-O27-O30)/O14</f>
        <v>0.344819040698696</v>
      </c>
    </row>
    <row r="15" spans="14:14">
      <c r="N15" s="15" t="s">
        <v>45</v>
      </c>
    </row>
    <row r="16" spans="1:15">
      <c r="A16" s="15" t="s">
        <v>46</v>
      </c>
      <c r="D16" s="15">
        <v>827</v>
      </c>
      <c r="E16" s="15">
        <v>119.01</v>
      </c>
      <c r="F16" s="15">
        <v>217</v>
      </c>
      <c r="G16" s="15">
        <v>112</v>
      </c>
      <c r="H16" s="15">
        <v>856</v>
      </c>
      <c r="I16" s="15">
        <v>232</v>
      </c>
      <c r="J16" s="15">
        <v>40</v>
      </c>
      <c r="K16" s="15">
        <v>136.8</v>
      </c>
      <c r="L16" s="15">
        <v>72</v>
      </c>
      <c r="N16" s="15">
        <v>80</v>
      </c>
      <c r="O16" s="15">
        <f t="shared" ref="O16:O38" si="1">SUM(C16:N16)</f>
        <v>2691.81</v>
      </c>
    </row>
    <row r="17" spans="1:15">
      <c r="A17" s="15" t="s">
        <v>47</v>
      </c>
      <c r="C17" s="15">
        <v>5</v>
      </c>
      <c r="D17" s="15">
        <v>3074</v>
      </c>
      <c r="E17" s="15">
        <v>363.41</v>
      </c>
      <c r="F17" s="15">
        <v>1074</v>
      </c>
      <c r="G17" s="15">
        <v>1795</v>
      </c>
      <c r="H17" s="15">
        <v>458</v>
      </c>
      <c r="I17" s="15">
        <v>3932</v>
      </c>
      <c r="J17" s="15">
        <v>617</v>
      </c>
      <c r="K17" s="15">
        <v>1316.4</v>
      </c>
      <c r="L17" s="15">
        <v>655</v>
      </c>
      <c r="M17" s="15">
        <v>2017</v>
      </c>
      <c r="N17" s="15">
        <v>596</v>
      </c>
      <c r="O17" s="15">
        <f t="shared" si="1"/>
        <v>15902.81</v>
      </c>
    </row>
    <row r="18" spans="1:16">
      <c r="A18" s="15" t="s">
        <v>48</v>
      </c>
      <c r="C18" s="15">
        <v>282</v>
      </c>
      <c r="D18" s="15">
        <v>76249</v>
      </c>
      <c r="E18" s="15">
        <v>9585.92</v>
      </c>
      <c r="F18" s="15">
        <v>12668</v>
      </c>
      <c r="G18" s="15">
        <v>19939</v>
      </c>
      <c r="H18" s="15">
        <v>6744</v>
      </c>
      <c r="I18" s="15">
        <v>39264</v>
      </c>
      <c r="J18" s="15">
        <v>8641</v>
      </c>
      <c r="K18" s="15">
        <v>14769.8</v>
      </c>
      <c r="L18" s="15">
        <v>5233</v>
      </c>
      <c r="M18" s="15">
        <v>12270</v>
      </c>
      <c r="N18" s="15">
        <v>5902</v>
      </c>
      <c r="O18" s="15">
        <f t="shared" si="1"/>
        <v>211547.72</v>
      </c>
      <c r="P18" s="15">
        <f>(O18+O19)/O14</f>
        <v>0.241945728737341</v>
      </c>
    </row>
    <row r="19" spans="1:15">
      <c r="A19" s="15" t="s">
        <v>49</v>
      </c>
      <c r="C19" s="15">
        <v>1576</v>
      </c>
      <c r="D19" s="15">
        <v>80769</v>
      </c>
      <c r="E19" s="15">
        <v>13784.33</v>
      </c>
      <c r="F19" s="15">
        <v>14244</v>
      </c>
      <c r="G19" s="15">
        <v>22129</v>
      </c>
      <c r="H19" s="15">
        <v>7554</v>
      </c>
      <c r="I19" s="15">
        <v>29769</v>
      </c>
      <c r="J19" s="15">
        <v>5613</v>
      </c>
      <c r="K19" s="15">
        <v>8182.6</v>
      </c>
      <c r="L19" s="15">
        <v>6606</v>
      </c>
      <c r="M19" s="15">
        <v>8960</v>
      </c>
      <c r="N19" s="15">
        <v>4055</v>
      </c>
      <c r="O19" s="15">
        <f t="shared" si="1"/>
        <v>203241.93</v>
      </c>
    </row>
    <row r="20" spans="1:15">
      <c r="A20" s="15" t="s">
        <v>50</v>
      </c>
      <c r="C20" s="15">
        <v>383</v>
      </c>
      <c r="D20" s="15">
        <v>122670</v>
      </c>
      <c r="E20" s="15">
        <v>20929.34</v>
      </c>
      <c r="F20" s="15">
        <v>15487</v>
      </c>
      <c r="G20" s="15">
        <v>37611</v>
      </c>
      <c r="H20" s="15">
        <v>9457</v>
      </c>
      <c r="I20" s="15">
        <v>35845</v>
      </c>
      <c r="J20" s="15">
        <v>8561</v>
      </c>
      <c r="K20" s="15">
        <v>12054.6</v>
      </c>
      <c r="L20" s="15">
        <v>6836</v>
      </c>
      <c r="M20" s="15">
        <v>9878</v>
      </c>
      <c r="N20" s="15">
        <v>11548</v>
      </c>
      <c r="O20" s="15">
        <f t="shared" si="1"/>
        <v>291259.94</v>
      </c>
    </row>
    <row r="21" spans="1:15">
      <c r="A21" s="15" t="s">
        <v>51</v>
      </c>
      <c r="C21" s="15">
        <v>153</v>
      </c>
      <c r="D21" s="15">
        <v>26198</v>
      </c>
      <c r="E21" s="15">
        <v>8016.22</v>
      </c>
      <c r="F21" s="15">
        <v>4757</v>
      </c>
      <c r="G21" s="15">
        <v>15205</v>
      </c>
      <c r="H21" s="15">
        <v>1670</v>
      </c>
      <c r="I21" s="15">
        <v>28740</v>
      </c>
      <c r="J21" s="15">
        <v>3145</v>
      </c>
      <c r="K21" s="15">
        <v>7434</v>
      </c>
      <c r="L21" s="15">
        <v>3697</v>
      </c>
      <c r="M21" s="15">
        <v>3361</v>
      </c>
      <c r="N21" s="15">
        <v>1651</v>
      </c>
      <c r="O21" s="15">
        <f t="shared" si="1"/>
        <v>104027.22</v>
      </c>
    </row>
    <row r="22" spans="1:15">
      <c r="A22" s="15" t="s">
        <v>52</v>
      </c>
      <c r="C22" s="15">
        <v>4</v>
      </c>
      <c r="D22" s="15">
        <v>12120</v>
      </c>
      <c r="E22" s="15">
        <v>4563.15</v>
      </c>
      <c r="F22" s="15">
        <v>2369</v>
      </c>
      <c r="G22" s="15">
        <v>5739</v>
      </c>
      <c r="H22" s="15">
        <v>799</v>
      </c>
      <c r="I22" s="15">
        <v>7371</v>
      </c>
      <c r="J22" s="15">
        <v>1073</v>
      </c>
      <c r="K22" s="15">
        <v>2017</v>
      </c>
      <c r="L22" s="15">
        <v>610</v>
      </c>
      <c r="M22" s="15">
        <v>2340</v>
      </c>
      <c r="N22" s="15">
        <v>1541</v>
      </c>
      <c r="O22" s="15">
        <f t="shared" si="1"/>
        <v>40546.15</v>
      </c>
    </row>
    <row r="23" spans="1:16">
      <c r="A23" s="15" t="s">
        <v>53</v>
      </c>
      <c r="C23" s="15">
        <v>2</v>
      </c>
      <c r="D23" s="15">
        <v>5627</v>
      </c>
      <c r="E23" s="15">
        <v>3207.66</v>
      </c>
      <c r="F23" s="15">
        <v>2804</v>
      </c>
      <c r="G23" s="15">
        <v>2493</v>
      </c>
      <c r="H23" s="15">
        <v>903</v>
      </c>
      <c r="I23" s="15">
        <v>4538</v>
      </c>
      <c r="J23" s="15">
        <v>652</v>
      </c>
      <c r="K23" s="15">
        <v>1793.7</v>
      </c>
      <c r="L23" s="15">
        <v>597</v>
      </c>
      <c r="M23" s="15">
        <v>1369</v>
      </c>
      <c r="N23" s="15">
        <v>979</v>
      </c>
      <c r="O23" s="15">
        <f t="shared" si="1"/>
        <v>24965.36</v>
      </c>
      <c r="P23" s="15">
        <f>(O16+O17+O20+O21+O22+O23)/O14</f>
        <v>0.279628864656679</v>
      </c>
    </row>
    <row r="24" spans="1:16">
      <c r="A24" s="15" t="s">
        <v>54</v>
      </c>
      <c r="C24" s="15">
        <v>33</v>
      </c>
      <c r="D24" s="15">
        <v>110165</v>
      </c>
      <c r="E24" s="15">
        <v>4171.96</v>
      </c>
      <c r="F24" s="15">
        <v>3929</v>
      </c>
      <c r="G24" s="15">
        <v>1492</v>
      </c>
      <c r="H24" s="15">
        <v>3044</v>
      </c>
      <c r="I24" s="15">
        <v>40118</v>
      </c>
      <c r="J24" s="15">
        <v>4392</v>
      </c>
      <c r="K24" s="15">
        <v>8058.9</v>
      </c>
      <c r="L24" s="15">
        <v>1595</v>
      </c>
      <c r="M24" s="15">
        <v>3517</v>
      </c>
      <c r="N24" s="15">
        <v>232</v>
      </c>
      <c r="O24" s="15">
        <f t="shared" si="1"/>
        <v>180747.86</v>
      </c>
      <c r="P24" s="15">
        <f>O24/O14</f>
        <v>0.10542975868712</v>
      </c>
    </row>
    <row r="25" spans="1:15">
      <c r="A25" s="15" t="s">
        <v>55</v>
      </c>
      <c r="C25" s="15">
        <v>2707</v>
      </c>
      <c r="D25" s="15">
        <v>188125</v>
      </c>
      <c r="E25" s="15">
        <v>27527.93</v>
      </c>
      <c r="F25" s="15">
        <v>35568</v>
      </c>
      <c r="G25" s="15">
        <v>61534</v>
      </c>
      <c r="H25" s="15">
        <v>15202</v>
      </c>
      <c r="I25" s="15">
        <v>83014</v>
      </c>
      <c r="J25" s="15">
        <v>24992</v>
      </c>
      <c r="K25" s="15">
        <v>29508</v>
      </c>
      <c r="L25" s="15">
        <v>15141</v>
      </c>
      <c r="M25" s="15">
        <v>19773</v>
      </c>
      <c r="N25" s="15">
        <v>14274</v>
      </c>
      <c r="O25" s="15">
        <f t="shared" si="1"/>
        <v>517365.93</v>
      </c>
    </row>
    <row r="26" spans="1:15">
      <c r="A26" s="15" t="s">
        <v>56</v>
      </c>
      <c r="C26" s="15">
        <v>307</v>
      </c>
      <c r="D26" s="15">
        <v>66097</v>
      </c>
      <c r="E26" s="15">
        <v>13071.52</v>
      </c>
      <c r="F26" s="15">
        <v>11119</v>
      </c>
      <c r="G26" s="15">
        <v>37265</v>
      </c>
      <c r="H26" s="15">
        <v>5872</v>
      </c>
      <c r="I26" s="15">
        <v>25056</v>
      </c>
      <c r="J26" s="15">
        <v>9507</v>
      </c>
      <c r="K26" s="15">
        <v>12292.7</v>
      </c>
      <c r="L26" s="15">
        <v>4273</v>
      </c>
      <c r="M26" s="15">
        <v>6403</v>
      </c>
      <c r="N26" s="15">
        <v>5117</v>
      </c>
      <c r="O26" s="15">
        <f t="shared" si="1"/>
        <v>196380.22</v>
      </c>
    </row>
    <row r="27" spans="1:15">
      <c r="A27" s="15" t="s">
        <v>57</v>
      </c>
      <c r="D27" s="15">
        <v>875</v>
      </c>
      <c r="E27" s="15">
        <v>4017.94</v>
      </c>
      <c r="F27" s="15">
        <v>6</v>
      </c>
      <c r="G27" s="15">
        <v>0</v>
      </c>
      <c r="H27" s="15">
        <v>755</v>
      </c>
      <c r="I27" s="15">
        <v>1574</v>
      </c>
      <c r="J27" s="15">
        <v>2044</v>
      </c>
      <c r="K27" s="15">
        <v>6198.5</v>
      </c>
      <c r="L27" s="15">
        <v>21</v>
      </c>
      <c r="M27" s="15">
        <v>980</v>
      </c>
      <c r="N27" s="15">
        <v>1141</v>
      </c>
      <c r="O27" s="15">
        <f t="shared" si="1"/>
        <v>17612.44</v>
      </c>
    </row>
    <row r="28" spans="1:15">
      <c r="A28" s="15" t="s">
        <v>58</v>
      </c>
      <c r="C28" s="15">
        <v>69</v>
      </c>
      <c r="D28" s="15">
        <v>502530</v>
      </c>
      <c r="E28" s="15">
        <v>90444.36</v>
      </c>
      <c r="F28" s="15">
        <v>45519</v>
      </c>
      <c r="G28" s="15">
        <v>132065</v>
      </c>
      <c r="H28" s="15">
        <v>32057</v>
      </c>
      <c r="I28" s="15">
        <v>209133</v>
      </c>
      <c r="J28" s="15">
        <v>41463</v>
      </c>
      <c r="K28" s="15">
        <v>51333</v>
      </c>
      <c r="L28" s="15">
        <v>18900</v>
      </c>
      <c r="M28" s="15">
        <v>45712</v>
      </c>
      <c r="N28" s="15">
        <v>28701</v>
      </c>
      <c r="O28" s="15">
        <f t="shared" si="1"/>
        <v>1197926.36</v>
      </c>
    </row>
    <row r="29" spans="1:15">
      <c r="A29" s="15" t="s">
        <v>59</v>
      </c>
      <c r="C29" s="15">
        <v>10</v>
      </c>
      <c r="D29" s="15">
        <v>180710</v>
      </c>
      <c r="E29" s="15">
        <v>38057</v>
      </c>
      <c r="F29" s="15">
        <v>12239</v>
      </c>
      <c r="G29" s="15">
        <v>47778</v>
      </c>
      <c r="H29" s="15">
        <v>8704</v>
      </c>
      <c r="I29" s="15">
        <v>75363</v>
      </c>
      <c r="J29" s="15">
        <v>20997</v>
      </c>
      <c r="K29" s="15">
        <v>12072.9</v>
      </c>
      <c r="L29" s="15">
        <v>3685</v>
      </c>
      <c r="M29" s="15">
        <v>11633</v>
      </c>
      <c r="N29" s="15">
        <v>9135</v>
      </c>
      <c r="O29" s="15">
        <f t="shared" si="1"/>
        <v>420383.9</v>
      </c>
    </row>
    <row r="30" spans="1:15">
      <c r="A30" s="15" t="s">
        <v>60</v>
      </c>
      <c r="D30" s="15">
        <v>105</v>
      </c>
      <c r="E30" s="15">
        <v>1589.32</v>
      </c>
      <c r="F30" s="15">
        <v>9</v>
      </c>
      <c r="G30" s="15">
        <v>0</v>
      </c>
      <c r="H30" s="15">
        <v>1803</v>
      </c>
      <c r="I30" s="15">
        <v>424</v>
      </c>
      <c r="J30" s="15">
        <v>321.6</v>
      </c>
      <c r="K30" s="15">
        <v>1415</v>
      </c>
      <c r="L30" s="15">
        <v>398</v>
      </c>
      <c r="M30" s="15">
        <v>1928</v>
      </c>
      <c r="N30" s="15">
        <v>4</v>
      </c>
      <c r="O30" s="15">
        <f t="shared" si="1"/>
        <v>7996.92</v>
      </c>
    </row>
    <row r="31" spans="1:15">
      <c r="A31" s="15" t="s">
        <v>61</v>
      </c>
      <c r="C31" s="15">
        <v>2867</v>
      </c>
      <c r="D31" s="15">
        <v>568494</v>
      </c>
      <c r="E31" s="15">
        <v>98408</v>
      </c>
      <c r="F31" s="15">
        <v>60963</v>
      </c>
      <c r="G31" s="15">
        <v>162376</v>
      </c>
      <c r="H31" s="15">
        <v>31588</v>
      </c>
      <c r="I31" s="15">
        <v>234186</v>
      </c>
      <c r="J31" s="15">
        <v>55925</v>
      </c>
      <c r="K31" s="15">
        <v>67482</v>
      </c>
      <c r="L31" s="15">
        <v>27769</v>
      </c>
      <c r="M31" s="15">
        <v>64529</v>
      </c>
      <c r="N31" s="15">
        <v>33806</v>
      </c>
      <c r="O31" s="15">
        <f t="shared" si="1"/>
        <v>1408393</v>
      </c>
    </row>
    <row r="32" spans="1:16">
      <c r="A32" s="15" t="s">
        <v>62</v>
      </c>
      <c r="C32" s="15">
        <v>46</v>
      </c>
      <c r="D32" s="15">
        <v>148300</v>
      </c>
      <c r="E32" s="15">
        <v>17021.6</v>
      </c>
      <c r="F32" s="15">
        <v>10732</v>
      </c>
      <c r="G32" s="15">
        <v>20171</v>
      </c>
      <c r="H32" s="15">
        <v>3856</v>
      </c>
      <c r="I32" s="15">
        <v>44384</v>
      </c>
      <c r="J32" s="15">
        <v>6201</v>
      </c>
      <c r="K32" s="15">
        <v>7826.2</v>
      </c>
      <c r="L32" s="15">
        <v>3489</v>
      </c>
      <c r="M32" s="15">
        <v>10938</v>
      </c>
      <c r="N32" s="15">
        <v>4008</v>
      </c>
      <c r="O32" s="15">
        <f t="shared" si="1"/>
        <v>276972.8</v>
      </c>
      <c r="P32" s="15">
        <f>O32/(O14-O26-O29)</f>
        <v>0.252337776952077</v>
      </c>
    </row>
    <row r="33" spans="1:16">
      <c r="A33" s="15" t="s">
        <v>63</v>
      </c>
      <c r="C33" s="15">
        <v>976</v>
      </c>
      <c r="D33" s="15">
        <v>113781</v>
      </c>
      <c r="E33" s="15">
        <v>17045.45</v>
      </c>
      <c r="F33" s="15">
        <v>17047</v>
      </c>
      <c r="G33" s="15">
        <v>31487</v>
      </c>
      <c r="H33" s="15">
        <v>14247</v>
      </c>
      <c r="I33" s="15">
        <v>55051</v>
      </c>
      <c r="J33" s="15">
        <v>15987</v>
      </c>
      <c r="K33" s="15">
        <v>8618</v>
      </c>
      <c r="L33" s="15">
        <v>5581</v>
      </c>
      <c r="M33" s="15">
        <v>9810</v>
      </c>
      <c r="N33" s="15">
        <v>8719</v>
      </c>
      <c r="O33" s="15">
        <f t="shared" si="1"/>
        <v>298349.45</v>
      </c>
      <c r="P33" s="15">
        <f>O33/O31</f>
        <v>0.211836788453223</v>
      </c>
    </row>
    <row r="34" spans="1:15">
      <c r="A34" s="15" t="s">
        <v>64</v>
      </c>
      <c r="C34" s="15">
        <v>8502</v>
      </c>
      <c r="D34" s="15">
        <v>1073202</v>
      </c>
      <c r="E34" s="15">
        <v>101505.36</v>
      </c>
      <c r="F34" s="15">
        <v>72743</v>
      </c>
      <c r="G34" s="15">
        <v>188028</v>
      </c>
      <c r="H34" s="15">
        <v>88733</v>
      </c>
      <c r="I34" s="15">
        <v>376682</v>
      </c>
      <c r="J34" s="15">
        <v>74932</v>
      </c>
      <c r="K34" s="15">
        <v>113634.6</v>
      </c>
      <c r="L34" s="15">
        <v>60845</v>
      </c>
      <c r="M34" s="15">
        <v>95319</v>
      </c>
      <c r="N34" s="15">
        <v>45756</v>
      </c>
      <c r="O34" s="15">
        <f t="shared" si="1"/>
        <v>2299881.96</v>
      </c>
    </row>
    <row r="35" spans="1:16">
      <c r="A35" s="15" t="s">
        <v>65</v>
      </c>
      <c r="C35" s="15">
        <v>3050</v>
      </c>
      <c r="D35" s="15">
        <v>528169</v>
      </c>
      <c r="E35" s="15">
        <v>59756.07</v>
      </c>
      <c r="F35" s="15">
        <v>29293</v>
      </c>
      <c r="G35" s="15">
        <v>118257</v>
      </c>
      <c r="H35" s="15">
        <v>37060</v>
      </c>
      <c r="I35" s="15">
        <v>159413</v>
      </c>
      <c r="J35" s="15">
        <v>29183</v>
      </c>
      <c r="K35" s="15">
        <v>13990</v>
      </c>
      <c r="L35" s="15">
        <v>17112</v>
      </c>
      <c r="M35" s="15">
        <v>35267</v>
      </c>
      <c r="N35" s="15">
        <v>17092</v>
      </c>
      <c r="O35" s="15">
        <f t="shared" si="1"/>
        <v>1047642.07</v>
      </c>
      <c r="P35" s="15">
        <f>O35/O34</f>
        <v>0.455519930248942</v>
      </c>
    </row>
    <row r="36" spans="1:15">
      <c r="A36" s="15" t="s">
        <v>66</v>
      </c>
      <c r="D36" s="15">
        <v>422396</v>
      </c>
      <c r="E36" s="15">
        <v>85974.03</v>
      </c>
      <c r="F36" s="15">
        <v>22607</v>
      </c>
      <c r="G36" s="15">
        <v>143462</v>
      </c>
      <c r="H36" s="15">
        <v>23907</v>
      </c>
      <c r="I36" s="15">
        <v>183389</v>
      </c>
      <c r="J36" s="15">
        <v>36217</v>
      </c>
      <c r="K36" s="15">
        <v>54373.1</v>
      </c>
      <c r="L36" s="15">
        <v>16266</v>
      </c>
      <c r="M36" s="15">
        <v>42855</v>
      </c>
      <c r="N36" s="15">
        <v>41811</v>
      </c>
      <c r="O36" s="15">
        <f t="shared" si="1"/>
        <v>1073257.13</v>
      </c>
    </row>
    <row r="37" spans="1:16">
      <c r="A37" s="15" t="s">
        <v>67</v>
      </c>
      <c r="D37" s="15">
        <v>221471</v>
      </c>
      <c r="E37" s="15">
        <v>35714.69</v>
      </c>
      <c r="F37" s="15">
        <v>8353</v>
      </c>
      <c r="G37" s="15">
        <v>58448</v>
      </c>
      <c r="H37" s="15">
        <v>5007</v>
      </c>
      <c r="I37" s="15">
        <v>74399</v>
      </c>
      <c r="J37" s="15">
        <v>14239</v>
      </c>
      <c r="K37" s="15">
        <v>22332.5</v>
      </c>
      <c r="L37" s="15">
        <v>8377</v>
      </c>
      <c r="M37" s="15">
        <v>10494</v>
      </c>
      <c r="N37" s="15">
        <v>7944</v>
      </c>
      <c r="O37" s="15">
        <f t="shared" si="1"/>
        <v>466779.19</v>
      </c>
      <c r="P37" s="15">
        <f>O37/O36</f>
        <v>0.434918321949559</v>
      </c>
    </row>
    <row r="38" spans="1:16">
      <c r="A38" s="15" t="s">
        <v>68</v>
      </c>
      <c r="D38" s="15">
        <v>88918</v>
      </c>
      <c r="E38" s="15">
        <v>2014</v>
      </c>
      <c r="F38" s="15">
        <v>1130</v>
      </c>
      <c r="G38" s="15">
        <v>32387</v>
      </c>
      <c r="H38" s="15">
        <v>34</v>
      </c>
      <c r="I38" s="15">
        <v>13537</v>
      </c>
      <c r="J38" s="15">
        <v>833</v>
      </c>
      <c r="K38" s="15">
        <v>3748</v>
      </c>
      <c r="L38" s="15">
        <v>516</v>
      </c>
      <c r="M38" s="15">
        <v>2641</v>
      </c>
      <c r="N38" s="15">
        <v>1127</v>
      </c>
      <c r="O38" s="15">
        <f t="shared" si="1"/>
        <v>146885</v>
      </c>
      <c r="P38" s="15">
        <f>O38/O36</f>
        <v>0.136859095452737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1"/>
  <sheetViews>
    <sheetView workbookViewId="0">
      <selection activeCell="P1" sqref="P1:AL29"/>
    </sheetView>
  </sheetViews>
  <sheetFormatPr defaultColWidth="9" defaultRowHeight="13.5"/>
  <cols>
    <col min="1" max="1" width="32.3333333333333" style="3" customWidth="1"/>
    <col min="2" max="2" width="7.5" style="3" customWidth="1"/>
    <col min="3" max="3" width="7.88333333333333" style="1" customWidth="1"/>
    <col min="4" max="4" width="7.44166666666667" style="1" customWidth="1"/>
    <col min="5" max="5" width="6.375" style="1" customWidth="1"/>
    <col min="6" max="6" width="7.44166666666667" style="1" customWidth="1"/>
    <col min="7" max="7" width="8.10833333333333" style="1" customWidth="1"/>
    <col min="8" max="8" width="9.44166666666667" style="1" customWidth="1"/>
    <col min="9" max="9" width="9.10833333333333" style="1" customWidth="1"/>
    <col min="10" max="10" width="9.88333333333333" style="1" customWidth="1"/>
    <col min="11" max="11" width="9.21666666666667" style="1" customWidth="1"/>
    <col min="12" max="12" width="8.55833333333333" style="1" customWidth="1"/>
    <col min="13" max="13" width="10.2166666666667" style="1" customWidth="1"/>
    <col min="14" max="15" width="15.8833333333333" style="1" customWidth="1"/>
    <col min="16" max="16" width="7.44166666666667" style="4" customWidth="1"/>
    <col min="17" max="17" width="6.775" style="5" customWidth="1"/>
    <col min="18" max="18" width="7.33333333333333" style="1" customWidth="1"/>
    <col min="19" max="19" width="6.10833333333333" style="1" customWidth="1"/>
    <col min="20" max="20" width="8.66666666666667" style="1" customWidth="1"/>
    <col min="21" max="22" width="6.21666666666667" style="1" customWidth="1"/>
    <col min="23" max="23" width="6" style="1" customWidth="1"/>
    <col min="24" max="24" width="8" style="1" customWidth="1"/>
    <col min="25" max="25" width="6" style="1" customWidth="1"/>
    <col min="26" max="26" width="6.10833333333333" style="1" customWidth="1"/>
    <col min="27" max="27" width="6.21666666666667" style="1" customWidth="1"/>
    <col min="28" max="28" width="6.44166666666667" style="1" customWidth="1"/>
    <col min="29" max="29" width="7" style="1" customWidth="1"/>
    <col min="30" max="30" width="6" style="1" customWidth="1"/>
    <col min="31" max="32" width="6.21666666666667" style="1" customWidth="1"/>
    <col min="33" max="33" width="5.88333333333333" style="1" customWidth="1"/>
    <col min="34" max="34" width="6.33333333333333" style="1" customWidth="1"/>
    <col min="35" max="35" width="6.10833333333333" style="1" customWidth="1"/>
    <col min="36" max="36" width="5.88333333333333" style="1" customWidth="1"/>
    <col min="37" max="37" width="6.10833333333333" style="1" customWidth="1"/>
    <col min="38" max="38" width="15.8833333333333" style="6" customWidth="1"/>
    <col min="39" max="16373" width="9" style="1"/>
  </cols>
  <sheetData>
    <row r="1" s="1" customFormat="1" ht="37.95" customHeight="1" spans="1:38">
      <c r="A1" s="7" t="s">
        <v>29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41"/>
    </row>
    <row r="2" s="1" customFormat="1" ht="34.95" customHeight="1" spans="1:38">
      <c r="A2" s="8"/>
      <c r="B2" s="8" t="s">
        <v>14</v>
      </c>
      <c r="C2" s="9" t="s">
        <v>30</v>
      </c>
      <c r="D2" s="8" t="s">
        <v>31</v>
      </c>
      <c r="E2" s="8" t="s">
        <v>5</v>
      </c>
      <c r="F2" s="8" t="s">
        <v>6</v>
      </c>
      <c r="G2" s="8" t="s">
        <v>32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/>
      <c r="O2" s="8"/>
      <c r="P2" s="25"/>
      <c r="Q2" s="25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32"/>
    </row>
    <row r="3" s="2" customFormat="1" ht="18" customHeight="1" spans="1:38">
      <c r="A3" s="10" t="s">
        <v>33</v>
      </c>
      <c r="B3" s="10"/>
      <c r="C3" s="11">
        <v>2017</v>
      </c>
      <c r="D3" s="11">
        <v>2017</v>
      </c>
      <c r="E3" s="11">
        <v>2017</v>
      </c>
      <c r="F3" s="11">
        <v>2017</v>
      </c>
      <c r="G3" s="11">
        <v>2017</v>
      </c>
      <c r="H3" s="11">
        <v>2017</v>
      </c>
      <c r="I3" s="11">
        <v>2017</v>
      </c>
      <c r="J3" s="11">
        <v>2017</v>
      </c>
      <c r="K3" s="11">
        <v>2017</v>
      </c>
      <c r="L3" s="11">
        <v>2017</v>
      </c>
      <c r="M3" s="11">
        <v>2017</v>
      </c>
      <c r="N3" s="26"/>
      <c r="O3" s="26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42"/>
    </row>
    <row r="4" s="1" customFormat="1" ht="15" customHeight="1" spans="1:38">
      <c r="A4" s="10" t="s">
        <v>69</v>
      </c>
      <c r="B4" s="10">
        <v>8628</v>
      </c>
      <c r="C4" s="8">
        <v>783710</v>
      </c>
      <c r="D4" s="12">
        <v>89794</v>
      </c>
      <c r="E4" s="8">
        <v>158694</v>
      </c>
      <c r="F4" s="13">
        <v>273369</v>
      </c>
      <c r="G4" s="8">
        <v>249631</v>
      </c>
      <c r="H4" s="14">
        <v>346503</v>
      </c>
      <c r="I4" s="14">
        <v>122096</v>
      </c>
      <c r="J4" s="8">
        <v>158081</v>
      </c>
      <c r="K4" s="27">
        <v>114620</v>
      </c>
      <c r="L4" s="8">
        <v>220645</v>
      </c>
      <c r="M4" s="8">
        <v>105638</v>
      </c>
      <c r="N4" s="28">
        <f t="shared" ref="N4:N14" si="0">SUM(B4:M4)</f>
        <v>2631409</v>
      </c>
      <c r="O4" s="29">
        <f>N25/N4</f>
        <v>0.213153485452091</v>
      </c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2"/>
    </row>
    <row r="5" s="1" customFormat="1" ht="15" customHeight="1" spans="1:38">
      <c r="A5" s="10" t="s">
        <v>35</v>
      </c>
      <c r="B5" s="10"/>
      <c r="C5" s="8">
        <v>675031</v>
      </c>
      <c r="D5" s="12">
        <v>75590</v>
      </c>
      <c r="E5" s="8">
        <v>142144</v>
      </c>
      <c r="F5" s="13">
        <v>243994</v>
      </c>
      <c r="G5" s="8">
        <v>247020</v>
      </c>
      <c r="H5" s="14">
        <v>326235</v>
      </c>
      <c r="I5" s="14">
        <v>104785</v>
      </c>
      <c r="J5" s="8">
        <v>152522</v>
      </c>
      <c r="K5" s="27">
        <v>105460</v>
      </c>
      <c r="L5" s="8">
        <v>214748</v>
      </c>
      <c r="M5" s="8">
        <v>105638</v>
      </c>
      <c r="N5" s="8">
        <f t="shared" si="0"/>
        <v>2393167</v>
      </c>
      <c r="O5" s="8"/>
      <c r="P5" s="30"/>
      <c r="Q5" s="30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32"/>
    </row>
    <row r="6" s="1" customFormat="1" ht="15" customHeight="1" spans="1:38">
      <c r="A6" s="10" t="s">
        <v>36</v>
      </c>
      <c r="B6" s="10"/>
      <c r="C6" s="8">
        <v>58933</v>
      </c>
      <c r="D6" s="8">
        <v>13974</v>
      </c>
      <c r="E6" s="8">
        <v>14175</v>
      </c>
      <c r="F6" s="13">
        <v>23187</v>
      </c>
      <c r="G6" s="8">
        <v>16831</v>
      </c>
      <c r="H6" s="14">
        <v>35342</v>
      </c>
      <c r="I6" s="14">
        <v>9746</v>
      </c>
      <c r="J6" s="8">
        <v>12672</v>
      </c>
      <c r="K6" s="31">
        <v>8208</v>
      </c>
      <c r="L6" s="8">
        <v>14805</v>
      </c>
      <c r="M6" s="8">
        <v>12142</v>
      </c>
      <c r="N6" s="8">
        <f t="shared" si="0"/>
        <v>220015</v>
      </c>
      <c r="O6" s="8"/>
      <c r="P6" s="30"/>
      <c r="Q6" s="30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32"/>
    </row>
    <row r="7" s="1" customFormat="1" ht="15" customHeight="1" spans="1:38">
      <c r="A7" s="10" t="s">
        <v>37</v>
      </c>
      <c r="B7" s="10">
        <v>8</v>
      </c>
      <c r="C7" s="8">
        <v>59547</v>
      </c>
      <c r="D7" s="8">
        <v>13675</v>
      </c>
      <c r="E7" s="8">
        <v>14424</v>
      </c>
      <c r="F7" s="13">
        <v>25114</v>
      </c>
      <c r="G7" s="8">
        <v>16818</v>
      </c>
      <c r="H7" s="14">
        <v>35234</v>
      </c>
      <c r="I7" s="14">
        <v>9755</v>
      </c>
      <c r="J7" s="8">
        <v>12609</v>
      </c>
      <c r="K7" s="27">
        <v>8208</v>
      </c>
      <c r="L7" s="8">
        <v>15113</v>
      </c>
      <c r="M7" s="8">
        <v>12313</v>
      </c>
      <c r="N7" s="11">
        <f t="shared" si="0"/>
        <v>222818</v>
      </c>
      <c r="O7" s="25">
        <f>N28/N7</f>
        <v>6.08495722966726</v>
      </c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2"/>
    </row>
    <row r="8" s="1" customFormat="1" ht="15" customHeight="1" spans="1:38">
      <c r="A8" s="8" t="s">
        <v>38</v>
      </c>
      <c r="B8" s="8">
        <v>56</v>
      </c>
      <c r="C8" s="8">
        <v>553259</v>
      </c>
      <c r="D8" s="8">
        <v>183646</v>
      </c>
      <c r="E8" s="8">
        <v>79857</v>
      </c>
      <c r="F8" s="13">
        <v>272281</v>
      </c>
      <c r="G8" s="8">
        <v>113528</v>
      </c>
      <c r="H8" s="14">
        <v>260541</v>
      </c>
      <c r="I8" s="14">
        <v>63516</v>
      </c>
      <c r="J8" s="8">
        <v>99058</v>
      </c>
      <c r="K8" s="27">
        <v>38277</v>
      </c>
      <c r="L8" s="8">
        <v>115413</v>
      </c>
      <c r="M8" s="8">
        <v>100158</v>
      </c>
      <c r="N8" s="11">
        <f t="shared" si="0"/>
        <v>1879590</v>
      </c>
      <c r="O8" s="32">
        <f>N8/N7</f>
        <v>8.43553931908553</v>
      </c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2"/>
    </row>
    <row r="9" s="1" customFormat="1" ht="15" customHeight="1" spans="1:38">
      <c r="A9" s="10" t="s">
        <v>39</v>
      </c>
      <c r="B9" s="15">
        <v>4020</v>
      </c>
      <c r="C9" s="8">
        <v>473151</v>
      </c>
      <c r="D9" s="8">
        <v>21295</v>
      </c>
      <c r="E9" s="8">
        <v>33532</v>
      </c>
      <c r="F9" s="13">
        <v>137265</v>
      </c>
      <c r="G9" s="8">
        <v>124097</v>
      </c>
      <c r="H9" s="14">
        <v>204891</v>
      </c>
      <c r="I9" s="14">
        <v>57831</v>
      </c>
      <c r="J9" s="8">
        <v>46897</v>
      </c>
      <c r="K9" s="27">
        <v>133236</v>
      </c>
      <c r="L9" s="8">
        <v>81533</v>
      </c>
      <c r="M9" s="8">
        <v>80817</v>
      </c>
      <c r="N9" s="8">
        <f t="shared" si="0"/>
        <v>1398565</v>
      </c>
      <c r="O9" s="8"/>
      <c r="P9" s="30"/>
      <c r="Q9" s="30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32"/>
    </row>
    <row r="10" s="1" customFormat="1" ht="15" customHeight="1" spans="1:38">
      <c r="A10" s="10" t="s">
        <v>40</v>
      </c>
      <c r="B10" s="15">
        <v>3060</v>
      </c>
      <c r="C10" s="8">
        <v>118288</v>
      </c>
      <c r="D10" s="8">
        <v>27061</v>
      </c>
      <c r="E10" s="8">
        <v>18891</v>
      </c>
      <c r="F10" s="13">
        <v>68571</v>
      </c>
      <c r="G10" s="8">
        <v>74864</v>
      </c>
      <c r="H10" s="14">
        <v>97550</v>
      </c>
      <c r="I10" s="14">
        <v>12789</v>
      </c>
      <c r="J10" s="8">
        <v>19236</v>
      </c>
      <c r="K10" s="27">
        <v>54997</v>
      </c>
      <c r="L10" s="8">
        <v>51620</v>
      </c>
      <c r="M10" s="8">
        <v>29200</v>
      </c>
      <c r="N10" s="8">
        <f t="shared" si="0"/>
        <v>576127</v>
      </c>
      <c r="O10" s="8"/>
      <c r="P10" s="30"/>
      <c r="Q10" s="3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32"/>
    </row>
    <row r="11" s="1" customFormat="1" ht="15" customHeight="1" spans="1:38">
      <c r="A11" s="10" t="s">
        <v>41</v>
      </c>
      <c r="B11" s="15">
        <v>1010</v>
      </c>
      <c r="C11" s="8">
        <v>111047</v>
      </c>
      <c r="D11" s="8">
        <v>8220</v>
      </c>
      <c r="E11" s="8">
        <v>17754</v>
      </c>
      <c r="F11" s="13">
        <v>15101</v>
      </c>
      <c r="G11" s="8">
        <v>26060</v>
      </c>
      <c r="H11" s="14">
        <v>29781</v>
      </c>
      <c r="I11" s="14">
        <v>10702</v>
      </c>
      <c r="J11" s="8">
        <v>7667</v>
      </c>
      <c r="K11" s="27">
        <v>69893</v>
      </c>
      <c r="L11" s="8">
        <v>22880</v>
      </c>
      <c r="M11" s="8">
        <v>25644</v>
      </c>
      <c r="N11" s="8">
        <f t="shared" si="0"/>
        <v>345759</v>
      </c>
      <c r="O11" s="8">
        <f>N11/N9</f>
        <v>0.247224119007697</v>
      </c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2"/>
    </row>
    <row r="12" s="1" customFormat="1" ht="15" customHeight="1" spans="1:38">
      <c r="A12" s="10" t="s">
        <v>42</v>
      </c>
      <c r="B12" s="15">
        <v>85</v>
      </c>
      <c r="C12" s="8">
        <v>34682</v>
      </c>
      <c r="D12" s="8">
        <v>7521</v>
      </c>
      <c r="E12" s="8">
        <v>7773</v>
      </c>
      <c r="F12" s="13">
        <v>14353</v>
      </c>
      <c r="G12" s="8">
        <v>9359</v>
      </c>
      <c r="H12" s="14">
        <v>24171</v>
      </c>
      <c r="I12" s="14">
        <v>6537</v>
      </c>
      <c r="J12" s="8">
        <v>7399</v>
      </c>
      <c r="K12" s="27">
        <v>3858</v>
      </c>
      <c r="L12" s="8">
        <v>8455</v>
      </c>
      <c r="M12" s="8">
        <v>7344</v>
      </c>
      <c r="N12" s="8">
        <f t="shared" si="0"/>
        <v>131537</v>
      </c>
      <c r="O12" s="8">
        <f>N12/N7</f>
        <v>0.590333815041873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2"/>
    </row>
    <row r="13" s="1" customFormat="1" ht="15" customHeight="1" spans="1:38">
      <c r="A13" s="10" t="s">
        <v>43</v>
      </c>
      <c r="B13" s="15">
        <v>4</v>
      </c>
      <c r="C13" s="8">
        <v>3002</v>
      </c>
      <c r="D13" s="8">
        <v>30</v>
      </c>
      <c r="E13" s="8">
        <v>6</v>
      </c>
      <c r="F13" s="13">
        <v>453</v>
      </c>
      <c r="G13" s="8">
        <v>183</v>
      </c>
      <c r="H13" s="14">
        <v>1457</v>
      </c>
      <c r="I13" s="14">
        <v>829</v>
      </c>
      <c r="J13" s="8">
        <v>214</v>
      </c>
      <c r="K13" s="35">
        <v>21</v>
      </c>
      <c r="L13" s="8">
        <v>167</v>
      </c>
      <c r="M13" s="8">
        <v>1148</v>
      </c>
      <c r="N13" s="8">
        <f t="shared" si="0"/>
        <v>7514</v>
      </c>
      <c r="O13" s="8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2"/>
    </row>
    <row r="14" s="1" customFormat="1" ht="15" customHeight="1" spans="1:38">
      <c r="A14" s="8" t="s">
        <v>44</v>
      </c>
      <c r="B14" s="8">
        <v>2737</v>
      </c>
      <c r="C14" s="8">
        <v>779771</v>
      </c>
      <c r="D14" s="8">
        <v>128742</v>
      </c>
      <c r="E14" s="8">
        <v>97309</v>
      </c>
      <c r="F14" s="13">
        <v>214497</v>
      </c>
      <c r="G14" s="8">
        <v>58559</v>
      </c>
      <c r="H14" s="16">
        <v>313638</v>
      </c>
      <c r="I14" s="16">
        <v>62780</v>
      </c>
      <c r="J14" s="8">
        <v>92789</v>
      </c>
      <c r="K14" s="35">
        <v>44525</v>
      </c>
      <c r="L14" s="8">
        <v>72564</v>
      </c>
      <c r="M14" s="8">
        <v>48821</v>
      </c>
      <c r="N14" s="8">
        <f t="shared" si="0"/>
        <v>1916732</v>
      </c>
      <c r="O14" s="15">
        <f>(N26+N29-N27-N30)/N14</f>
        <v>0.316838608631775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2"/>
    </row>
    <row r="15" s="1" customFormat="1" ht="15" customHeight="1" spans="1:38">
      <c r="A15" s="8"/>
      <c r="B15" s="8"/>
      <c r="C15" s="17"/>
      <c r="D15" s="17"/>
      <c r="E15" s="17"/>
      <c r="F15" s="18"/>
      <c r="G15" s="17"/>
      <c r="H15" s="19"/>
      <c r="I15" s="19"/>
      <c r="J15" s="17"/>
      <c r="K15" s="36"/>
      <c r="L15" s="17"/>
      <c r="M15" s="17"/>
      <c r="N15" s="32"/>
      <c r="O15" s="32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2"/>
    </row>
    <row r="16" s="1" customFormat="1" ht="15" customHeight="1" spans="1:38">
      <c r="A16" s="8" t="s">
        <v>46</v>
      </c>
      <c r="B16" s="8"/>
      <c r="C16" s="8">
        <v>921</v>
      </c>
      <c r="D16" s="20">
        <v>130</v>
      </c>
      <c r="E16" s="8">
        <v>232</v>
      </c>
      <c r="F16" s="13">
        <v>123</v>
      </c>
      <c r="G16" s="8">
        <v>1590</v>
      </c>
      <c r="H16" s="16">
        <v>248</v>
      </c>
      <c r="I16" s="16">
        <v>118</v>
      </c>
      <c r="J16" s="8">
        <v>137</v>
      </c>
      <c r="K16" s="35">
        <v>89</v>
      </c>
      <c r="L16" s="8"/>
      <c r="M16" s="8">
        <v>60</v>
      </c>
      <c r="N16" s="8">
        <f t="shared" ref="N16:N38" si="1">SUM(B16:M16)</f>
        <v>3648</v>
      </c>
      <c r="O16" s="8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2"/>
    </row>
    <row r="17" s="1" customFormat="1" ht="15" customHeight="1" spans="1:38">
      <c r="A17" s="8" t="s">
        <v>47</v>
      </c>
      <c r="B17" s="8">
        <v>2</v>
      </c>
      <c r="C17" s="8">
        <v>6821</v>
      </c>
      <c r="D17" s="8">
        <v>1673</v>
      </c>
      <c r="E17" s="8">
        <v>1610</v>
      </c>
      <c r="F17" s="13">
        <v>2679</v>
      </c>
      <c r="G17" s="8">
        <v>501</v>
      </c>
      <c r="H17" s="16">
        <v>4342</v>
      </c>
      <c r="I17" s="16">
        <v>1467</v>
      </c>
      <c r="J17" s="8">
        <v>1608</v>
      </c>
      <c r="K17" s="35">
        <v>978</v>
      </c>
      <c r="L17" s="8">
        <v>1862</v>
      </c>
      <c r="M17" s="8">
        <v>693</v>
      </c>
      <c r="N17" s="8">
        <f t="shared" si="1"/>
        <v>24236</v>
      </c>
      <c r="O17" s="8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2"/>
    </row>
    <row r="18" s="1" customFormat="1" ht="15" customHeight="1" spans="1:38">
      <c r="A18" s="8" t="s">
        <v>48</v>
      </c>
      <c r="B18" s="8">
        <v>255</v>
      </c>
      <c r="C18" s="8">
        <v>81027</v>
      </c>
      <c r="D18" s="8">
        <v>10266</v>
      </c>
      <c r="E18" s="8">
        <v>13977</v>
      </c>
      <c r="F18" s="13">
        <v>23862</v>
      </c>
      <c r="G18" s="8">
        <v>7673</v>
      </c>
      <c r="H18" s="16">
        <v>45349</v>
      </c>
      <c r="I18" s="16">
        <v>9170</v>
      </c>
      <c r="J18" s="8">
        <v>16715</v>
      </c>
      <c r="K18" s="35">
        <v>978</v>
      </c>
      <c r="L18" s="8">
        <v>13601</v>
      </c>
      <c r="M18" s="8">
        <v>6384</v>
      </c>
      <c r="N18" s="8">
        <f t="shared" si="1"/>
        <v>229257</v>
      </c>
      <c r="O18" s="15">
        <f>(N18+N19)/N14</f>
        <v>0.253122502259053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2"/>
    </row>
    <row r="19" s="1" customFormat="1" ht="15" customHeight="1" spans="1:38">
      <c r="A19" s="8" t="s">
        <v>49</v>
      </c>
      <c r="B19" s="8">
        <v>1390</v>
      </c>
      <c r="C19" s="8">
        <v>103434</v>
      </c>
      <c r="D19" s="8">
        <v>15975</v>
      </c>
      <c r="E19" s="8">
        <v>17856</v>
      </c>
      <c r="F19" s="13">
        <v>26435</v>
      </c>
      <c r="G19" s="8">
        <v>10159</v>
      </c>
      <c r="H19" s="16">
        <v>35677</v>
      </c>
      <c r="I19" s="16">
        <v>8219</v>
      </c>
      <c r="J19" s="8">
        <v>10363</v>
      </c>
      <c r="K19" s="35">
        <v>9216</v>
      </c>
      <c r="L19" s="8">
        <v>11263</v>
      </c>
      <c r="M19" s="8">
        <v>5924</v>
      </c>
      <c r="N19" s="8">
        <f t="shared" si="1"/>
        <v>255911</v>
      </c>
      <c r="O19" s="8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2"/>
    </row>
    <row r="20" s="1" customFormat="1" ht="15" customHeight="1" spans="1:38">
      <c r="A20" s="8" t="s">
        <v>50</v>
      </c>
      <c r="B20" s="8">
        <v>438</v>
      </c>
      <c r="C20" s="8">
        <v>134442</v>
      </c>
      <c r="D20" s="8">
        <v>21114</v>
      </c>
      <c r="E20" s="8">
        <v>15417</v>
      </c>
      <c r="F20" s="13">
        <v>41183</v>
      </c>
      <c r="G20" s="8">
        <v>12035</v>
      </c>
      <c r="H20" s="16">
        <v>47096</v>
      </c>
      <c r="I20" s="16">
        <v>7909</v>
      </c>
      <c r="J20" s="8">
        <v>15238</v>
      </c>
      <c r="K20" s="35">
        <v>9354</v>
      </c>
      <c r="L20" s="8">
        <v>8457</v>
      </c>
      <c r="M20" s="8">
        <v>11547</v>
      </c>
      <c r="N20" s="1">
        <f t="shared" si="1"/>
        <v>324230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6"/>
    </row>
    <row r="21" s="1" customFormat="1" ht="15" customHeight="1" spans="1:38">
      <c r="A21" s="8" t="s">
        <v>51</v>
      </c>
      <c r="B21" s="8">
        <v>100</v>
      </c>
      <c r="C21" s="8">
        <v>32891</v>
      </c>
      <c r="D21" s="8">
        <v>6601</v>
      </c>
      <c r="E21" s="8">
        <v>6760</v>
      </c>
      <c r="F21" s="13">
        <v>18001</v>
      </c>
      <c r="G21" s="8">
        <v>1652</v>
      </c>
      <c r="H21" s="16">
        <v>21600</v>
      </c>
      <c r="I21" s="16">
        <v>3514</v>
      </c>
      <c r="J21" s="8">
        <v>8733</v>
      </c>
      <c r="K21" s="35">
        <v>4419</v>
      </c>
      <c r="L21" s="8">
        <v>3023</v>
      </c>
      <c r="M21" s="8">
        <v>1618</v>
      </c>
      <c r="N21" s="8">
        <f t="shared" si="1"/>
        <v>108912</v>
      </c>
      <c r="O21" s="8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2"/>
    </row>
    <row r="22" s="1" customFormat="1" ht="15" customHeight="1" spans="1:38">
      <c r="A22" s="8" t="s">
        <v>52</v>
      </c>
      <c r="B22" s="8">
        <v>4</v>
      </c>
      <c r="C22" s="8">
        <v>13030</v>
      </c>
      <c r="D22" s="8">
        <v>4820</v>
      </c>
      <c r="E22" s="8">
        <v>3271</v>
      </c>
      <c r="F22" s="13">
        <v>6527</v>
      </c>
      <c r="G22" s="8">
        <v>1302</v>
      </c>
      <c r="H22" s="16">
        <v>7637</v>
      </c>
      <c r="I22" s="16">
        <v>1055</v>
      </c>
      <c r="J22" s="8">
        <v>2097</v>
      </c>
      <c r="K22" s="35">
        <v>731</v>
      </c>
      <c r="L22" s="8">
        <v>2711</v>
      </c>
      <c r="M22" s="8">
        <v>2737</v>
      </c>
      <c r="N22" s="8">
        <f t="shared" si="1"/>
        <v>45922</v>
      </c>
      <c r="O22" s="8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2"/>
    </row>
    <row r="23" s="1" customFormat="1" ht="15" customHeight="1" spans="1:38">
      <c r="A23" s="8" t="s">
        <v>53</v>
      </c>
      <c r="B23" s="8">
        <v>2</v>
      </c>
      <c r="C23" s="8">
        <v>9529</v>
      </c>
      <c r="D23" s="8">
        <v>4012</v>
      </c>
      <c r="E23" s="8">
        <v>3915</v>
      </c>
      <c r="F23" s="13">
        <v>3725</v>
      </c>
      <c r="G23" s="8">
        <v>786</v>
      </c>
      <c r="H23" s="16">
        <v>4543</v>
      </c>
      <c r="I23" s="16">
        <v>1522</v>
      </c>
      <c r="J23" s="8">
        <v>2118</v>
      </c>
      <c r="K23" s="35">
        <v>1083</v>
      </c>
      <c r="L23" s="8">
        <v>1338</v>
      </c>
      <c r="M23" s="8">
        <v>1114</v>
      </c>
      <c r="N23" s="8">
        <f t="shared" si="1"/>
        <v>33687</v>
      </c>
      <c r="O23" s="15">
        <f>(N16+N17+N20+N21+N22+N23)/N14</f>
        <v>0.282060820187694</v>
      </c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2"/>
    </row>
    <row r="24" s="1" customFormat="1" ht="15" customHeight="1" spans="1:38">
      <c r="A24" s="8" t="s">
        <v>54</v>
      </c>
      <c r="B24" s="8">
        <v>32</v>
      </c>
      <c r="C24" s="8">
        <v>125049</v>
      </c>
      <c r="D24" s="8">
        <v>10121</v>
      </c>
      <c r="E24" s="8">
        <v>4923</v>
      </c>
      <c r="F24" s="13">
        <v>4056</v>
      </c>
      <c r="G24" s="8">
        <v>4270</v>
      </c>
      <c r="H24" s="16">
        <v>46949</v>
      </c>
      <c r="I24" s="16">
        <v>5572</v>
      </c>
      <c r="J24" s="8">
        <v>8704</v>
      </c>
      <c r="K24" s="35">
        <v>2683</v>
      </c>
      <c r="L24" s="8">
        <v>4409</v>
      </c>
      <c r="M24" s="8">
        <v>1786</v>
      </c>
      <c r="N24" s="8">
        <f t="shared" si="1"/>
        <v>218554</v>
      </c>
      <c r="O24" s="15">
        <f>N24/N14</f>
        <v>0.114024287172124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2"/>
    </row>
    <row r="25" s="1" customFormat="1" ht="15" customHeight="1" spans="1:38">
      <c r="A25" s="8" t="s">
        <v>55</v>
      </c>
      <c r="B25" s="8">
        <v>2701</v>
      </c>
      <c r="C25" s="8">
        <v>198520</v>
      </c>
      <c r="D25" s="8">
        <v>28754</v>
      </c>
      <c r="E25" s="8">
        <v>42250</v>
      </c>
      <c r="F25" s="13">
        <v>66099</v>
      </c>
      <c r="G25" s="8">
        <v>19906</v>
      </c>
      <c r="H25" s="16">
        <v>86829</v>
      </c>
      <c r="I25" s="16">
        <v>26347</v>
      </c>
      <c r="J25" s="8">
        <v>32714</v>
      </c>
      <c r="K25" s="35">
        <v>18782</v>
      </c>
      <c r="L25" s="8">
        <v>23335</v>
      </c>
      <c r="M25" s="8">
        <v>14657</v>
      </c>
      <c r="N25" s="32">
        <f t="shared" si="1"/>
        <v>560894</v>
      </c>
      <c r="O25" s="32"/>
      <c r="P25" s="30"/>
      <c r="Q25" s="30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32"/>
    </row>
    <row r="26" s="1" customFormat="1" ht="15" customHeight="1" spans="1:38">
      <c r="A26" s="8" t="s">
        <v>56</v>
      </c>
      <c r="B26" s="8">
        <v>206</v>
      </c>
      <c r="C26" s="8">
        <v>70635</v>
      </c>
      <c r="D26" s="8">
        <v>14186</v>
      </c>
      <c r="E26" s="8">
        <v>12795</v>
      </c>
      <c r="F26" s="13">
        <v>37543</v>
      </c>
      <c r="G26" s="8">
        <v>7135</v>
      </c>
      <c r="H26" s="16">
        <v>24972</v>
      </c>
      <c r="I26" s="16">
        <v>5570</v>
      </c>
      <c r="J26" s="8">
        <v>13646</v>
      </c>
      <c r="K26" s="35">
        <v>4441</v>
      </c>
      <c r="L26" s="8">
        <v>7379</v>
      </c>
      <c r="M26" s="8">
        <v>5281</v>
      </c>
      <c r="N26" s="8">
        <f t="shared" si="1"/>
        <v>203789</v>
      </c>
      <c r="O26" s="8"/>
      <c r="P26" s="30"/>
      <c r="Q26" s="30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32"/>
    </row>
    <row r="27" s="1" customFormat="1" ht="24" customHeight="1" spans="1:38">
      <c r="A27" s="8" t="s">
        <v>57</v>
      </c>
      <c r="B27" s="8">
        <v>19.9</v>
      </c>
      <c r="C27" s="8">
        <v>804</v>
      </c>
      <c r="D27" s="8">
        <v>4498</v>
      </c>
      <c r="E27" s="8">
        <v>6</v>
      </c>
      <c r="F27" s="13">
        <v>0</v>
      </c>
      <c r="G27" s="8">
        <v>549</v>
      </c>
      <c r="H27" s="16">
        <v>1730</v>
      </c>
      <c r="I27" s="16">
        <v>1010.6</v>
      </c>
      <c r="J27" s="8">
        <v>7093.2</v>
      </c>
      <c r="K27" s="35">
        <v>1506</v>
      </c>
      <c r="L27" s="8">
        <v>1068</v>
      </c>
      <c r="M27" s="8">
        <v>549</v>
      </c>
      <c r="N27" s="8">
        <f t="shared" si="1"/>
        <v>18833.7</v>
      </c>
      <c r="O27" s="8"/>
      <c r="P27" s="30"/>
      <c r="Q27" s="30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32"/>
    </row>
    <row r="28" s="1" customFormat="1" ht="15" customHeight="1" spans="1:38">
      <c r="A28" s="8" t="s">
        <v>58</v>
      </c>
      <c r="B28" s="8">
        <v>36</v>
      </c>
      <c r="C28" s="8">
        <v>581251</v>
      </c>
      <c r="D28" s="8">
        <v>99988</v>
      </c>
      <c r="E28" s="8">
        <v>55059</v>
      </c>
      <c r="F28" s="13">
        <v>148398</v>
      </c>
      <c r="G28" s="8">
        <v>38653</v>
      </c>
      <c r="H28" s="16">
        <v>226809</v>
      </c>
      <c r="I28" s="16">
        <v>36433</v>
      </c>
      <c r="J28" s="8">
        <v>60075</v>
      </c>
      <c r="K28" s="35">
        <v>25743</v>
      </c>
      <c r="L28" s="8">
        <v>49229</v>
      </c>
      <c r="M28" s="8">
        <v>34164</v>
      </c>
      <c r="N28" s="32">
        <f t="shared" si="1"/>
        <v>1355838</v>
      </c>
      <c r="O28" s="32"/>
      <c r="P28" s="30"/>
      <c r="Q28" s="30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32"/>
    </row>
    <row r="29" s="1" customFormat="1" ht="15" customHeight="1" spans="1:38">
      <c r="A29" s="8" t="s">
        <v>59</v>
      </c>
      <c r="B29" s="8">
        <v>6</v>
      </c>
      <c r="C29" s="8">
        <v>197946</v>
      </c>
      <c r="D29" s="8">
        <v>37710</v>
      </c>
      <c r="E29" s="8">
        <v>14758</v>
      </c>
      <c r="F29" s="13">
        <v>47890</v>
      </c>
      <c r="G29" s="8">
        <v>10407</v>
      </c>
      <c r="H29" s="16">
        <v>73292</v>
      </c>
      <c r="I29" s="16">
        <v>9815</v>
      </c>
      <c r="J29" s="8">
        <v>13314</v>
      </c>
      <c r="K29" s="35">
        <v>5417</v>
      </c>
      <c r="L29" s="8">
        <v>12738</v>
      </c>
      <c r="M29" s="8">
        <v>10382</v>
      </c>
      <c r="N29" s="8">
        <f t="shared" si="1"/>
        <v>433675</v>
      </c>
      <c r="O29" s="8"/>
      <c r="P29" s="30"/>
      <c r="Q29" s="30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32"/>
    </row>
    <row r="30" s="1" customFormat="1" ht="17" customHeight="1" spans="1:38">
      <c r="A30" s="8" t="s">
        <v>60</v>
      </c>
      <c r="B30" s="8"/>
      <c r="C30" s="8">
        <v>100</v>
      </c>
      <c r="D30" s="8">
        <v>1973</v>
      </c>
      <c r="E30" s="8">
        <v>10</v>
      </c>
      <c r="F30" s="13">
        <v>0</v>
      </c>
      <c r="G30" s="8">
        <v>2691</v>
      </c>
      <c r="H30" s="16">
        <v>401</v>
      </c>
      <c r="I30" s="16">
        <v>904.6</v>
      </c>
      <c r="J30" s="8">
        <v>1512</v>
      </c>
      <c r="K30" s="35">
        <v>858</v>
      </c>
      <c r="L30" s="8">
        <v>2882</v>
      </c>
      <c r="M30" s="8">
        <v>4</v>
      </c>
      <c r="N30" s="8">
        <f t="shared" si="1"/>
        <v>11335.6</v>
      </c>
      <c r="O30" s="8"/>
      <c r="P30" s="30"/>
      <c r="Q30" s="30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32"/>
    </row>
    <row r="31" s="1" customFormat="1" ht="15" customHeight="1" spans="1:38">
      <c r="A31" s="8" t="s">
        <v>70</v>
      </c>
      <c r="B31" s="8">
        <v>3206</v>
      </c>
      <c r="C31" s="8">
        <v>665027</v>
      </c>
      <c r="D31" s="8">
        <v>106462</v>
      </c>
      <c r="E31" s="8">
        <v>74357</v>
      </c>
      <c r="F31" s="13">
        <v>184827</v>
      </c>
      <c r="G31" s="8">
        <v>48857</v>
      </c>
      <c r="H31" s="16">
        <v>266343</v>
      </c>
      <c r="I31" s="16">
        <v>55642</v>
      </c>
      <c r="J31" s="8">
        <v>78725</v>
      </c>
      <c r="K31" s="35">
        <v>34791</v>
      </c>
      <c r="L31" s="8">
        <v>59749</v>
      </c>
      <c r="M31" s="8">
        <v>37098</v>
      </c>
      <c r="N31" s="8">
        <f t="shared" si="1"/>
        <v>1615084</v>
      </c>
      <c r="O31" s="8"/>
      <c r="P31" s="30"/>
      <c r="Q31" s="30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32"/>
    </row>
    <row r="32" s="1" customFormat="1" ht="15" customHeight="1" spans="1:38">
      <c r="A32" s="8" t="s">
        <v>62</v>
      </c>
      <c r="B32" s="8">
        <v>43</v>
      </c>
      <c r="C32" s="8">
        <v>177002</v>
      </c>
      <c r="D32" s="8">
        <v>20797</v>
      </c>
      <c r="E32" s="8">
        <v>12304</v>
      </c>
      <c r="F32" s="13">
        <v>27286</v>
      </c>
      <c r="G32" s="8">
        <v>7488</v>
      </c>
      <c r="H32" s="16">
        <v>67254</v>
      </c>
      <c r="I32" s="16">
        <v>9845</v>
      </c>
      <c r="J32" s="8">
        <v>10968</v>
      </c>
      <c r="K32" s="35">
        <v>4530</v>
      </c>
      <c r="L32" s="8">
        <v>8875</v>
      </c>
      <c r="M32" s="8">
        <v>4430</v>
      </c>
      <c r="N32" s="8">
        <f t="shared" si="1"/>
        <v>350822</v>
      </c>
      <c r="O32" s="15">
        <f>N32/(N14-N26-N29)</f>
        <v>0.274236516507878</v>
      </c>
      <c r="P32" s="30">
        <f>C32/(C14-C26-C29)*100</f>
        <v>34.625481719126</v>
      </c>
      <c r="Q32" s="30" t="e">
        <f>#REF!/(#REF!-#REF!-#REF!)*100</f>
        <v>#REF!</v>
      </c>
      <c r="R32" s="30">
        <f>D32/(D14-D26-D29)*100</f>
        <v>27.0632173437785</v>
      </c>
      <c r="S32" s="30" t="e">
        <f>#REF!/(#REF!-#REF!-#REF!)*100</f>
        <v>#REF!</v>
      </c>
      <c r="T32" s="30">
        <f>E32/(E14-E26-E29)*100</f>
        <v>17.6386260680085</v>
      </c>
      <c r="U32" s="30" t="e">
        <f>#REF!/(#REF!-#REF!-#REF!)*100</f>
        <v>#REF!</v>
      </c>
      <c r="V32" s="30">
        <f>F32/(F14-F26-F29)*100</f>
        <v>21.1414492034959</v>
      </c>
      <c r="W32" s="30" t="e">
        <f>#REF!/(#REF!-#REF!-#REF!)*100</f>
        <v>#REF!</v>
      </c>
      <c r="X32" s="30">
        <f>G32/(G14-G26-G29)*100</f>
        <v>18.2558451373821</v>
      </c>
      <c r="Y32" s="30" t="e">
        <f>#REF!/(#REF!-#REF!-#REF!)*100</f>
        <v>#REF!</v>
      </c>
      <c r="Z32" s="30">
        <f>H32/(H14-H26-H29)*100</f>
        <v>31.2266104543724</v>
      </c>
      <c r="AA32" s="30" t="e">
        <f>#REF!/(#REF!-#REF!-#REF!)*100</f>
        <v>#REF!</v>
      </c>
      <c r="AB32" s="30">
        <f>I32/(I14-I26-I29)*100</f>
        <v>20.7722333579492</v>
      </c>
      <c r="AC32" s="30" t="e">
        <f>#REF!/(#REF!-#REF!-#REF!)*100</f>
        <v>#REF!</v>
      </c>
      <c r="AD32" s="30">
        <f>J32/(J14-J26-J29)*100</f>
        <v>16.6613498610035</v>
      </c>
      <c r="AE32" s="30" t="e">
        <f>#REF!/(#REF!-#REF!-#REF!)*100</f>
        <v>#REF!</v>
      </c>
      <c r="AF32" s="30">
        <f>K32/(K14-K26-K29)*100</f>
        <v>13.0671820463265</v>
      </c>
      <c r="AG32" s="30" t="e">
        <f>#REF!/(#REF!-#REF!-#REF!)*100</f>
        <v>#REF!</v>
      </c>
      <c r="AH32" s="30">
        <f>L32/(L14-L26-L29)*100</f>
        <v>16.9218449100997</v>
      </c>
      <c r="AI32" s="30" t="e">
        <f>#REF!/(#REF!-#REF!-#REF!)*100</f>
        <v>#REF!</v>
      </c>
      <c r="AJ32" s="30">
        <f>M32/(M14-M26-M29)*100</f>
        <v>13.3602750467459</v>
      </c>
      <c r="AK32" s="30" t="e">
        <f>#REF!/(#REF!-#REF!-#REF!)*100</f>
        <v>#REF!</v>
      </c>
      <c r="AL32" s="32"/>
    </row>
    <row r="33" s="1" customFormat="1" ht="15" customHeight="1" spans="1:38">
      <c r="A33" s="8" t="s">
        <v>63</v>
      </c>
      <c r="B33" s="8">
        <v>989</v>
      </c>
      <c r="C33" s="8">
        <v>124709</v>
      </c>
      <c r="D33" s="8">
        <v>21773</v>
      </c>
      <c r="E33" s="8">
        <v>21086</v>
      </c>
      <c r="F33" s="13">
        <v>43899</v>
      </c>
      <c r="G33" s="8">
        <v>18190</v>
      </c>
      <c r="H33" s="16">
        <v>60906</v>
      </c>
      <c r="I33" s="16">
        <v>20444</v>
      </c>
      <c r="J33" s="8">
        <v>9503</v>
      </c>
      <c r="K33" s="35">
        <v>6202</v>
      </c>
      <c r="L33" s="8">
        <v>7354</v>
      </c>
      <c r="M33" s="8">
        <v>11160</v>
      </c>
      <c r="N33" s="8">
        <f t="shared" si="1"/>
        <v>346215</v>
      </c>
      <c r="O33" s="15">
        <f>N33/N31</f>
        <v>0.214363463448341</v>
      </c>
      <c r="P33" s="37">
        <f>C33/C31</f>
        <v>0.187524717041564</v>
      </c>
      <c r="Q33" s="37" t="e">
        <f>#REF!/#REF!</f>
        <v>#REF!</v>
      </c>
      <c r="R33" s="37">
        <f>D33/D31</f>
        <v>0.204514286787774</v>
      </c>
      <c r="S33" s="34" t="e">
        <f>#REF!/#REF!</f>
        <v>#REF!</v>
      </c>
      <c r="T33" s="34">
        <f>E33/E31</f>
        <v>0.283577874309076</v>
      </c>
      <c r="U33" s="34" t="e">
        <f>#REF!/#REF!</f>
        <v>#REF!</v>
      </c>
      <c r="V33" s="34">
        <f>F33/F31</f>
        <v>0.237513999577984</v>
      </c>
      <c r="W33" s="34" t="e">
        <f>#REF!/#REF!</f>
        <v>#REF!</v>
      </c>
      <c r="X33" s="34">
        <f>G33/G31</f>
        <v>0.372311030149211</v>
      </c>
      <c r="Y33" s="34" t="e">
        <f>#REF!/#REF!</f>
        <v>#REF!</v>
      </c>
      <c r="Z33" s="34">
        <f>H33/H31</f>
        <v>0.228675054347214</v>
      </c>
      <c r="AA33" s="34" t="e">
        <f>#REF!/#REF!</f>
        <v>#REF!</v>
      </c>
      <c r="AB33" s="34">
        <f>I33/I31</f>
        <v>0.367420294022501</v>
      </c>
      <c r="AC33" s="34" t="e">
        <f>#REF!/#REF!</f>
        <v>#REF!</v>
      </c>
      <c r="AD33" s="34">
        <f>J33/J31</f>
        <v>0.120711336932359</v>
      </c>
      <c r="AE33" s="34" t="e">
        <f>#REF!/#REF!</f>
        <v>#REF!</v>
      </c>
      <c r="AF33" s="34">
        <f>K33/K31</f>
        <v>0.178264493690897</v>
      </c>
      <c r="AG33" s="34" t="e">
        <f>#REF!/#REF!</f>
        <v>#REF!</v>
      </c>
      <c r="AH33" s="34">
        <f>L33/L31</f>
        <v>0.123081557850341</v>
      </c>
      <c r="AI33" s="34" t="e">
        <f>#REF!/#REF!</f>
        <v>#REF!</v>
      </c>
      <c r="AJ33" s="34">
        <f>M33/M31</f>
        <v>0.300824842309558</v>
      </c>
      <c r="AK33" s="34" t="e">
        <f>#REF!/#REF!</f>
        <v>#REF!</v>
      </c>
      <c r="AL33" s="32"/>
    </row>
    <row r="34" s="1" customFormat="1" ht="15" customHeight="1" spans="1:38">
      <c r="A34" s="8" t="s">
        <v>64</v>
      </c>
      <c r="B34" s="8">
        <v>36701</v>
      </c>
      <c r="C34" s="8">
        <v>1264764</v>
      </c>
      <c r="D34" s="8">
        <v>106017</v>
      </c>
      <c r="E34" s="8">
        <v>91674</v>
      </c>
      <c r="F34" s="13">
        <v>195573</v>
      </c>
      <c r="G34" s="8">
        <v>115966</v>
      </c>
      <c r="H34" s="16">
        <v>378259</v>
      </c>
      <c r="I34" s="16">
        <v>78269</v>
      </c>
      <c r="J34" s="8">
        <v>140824</v>
      </c>
      <c r="K34" s="35">
        <v>80080</v>
      </c>
      <c r="L34" s="8">
        <v>112947</v>
      </c>
      <c r="M34" s="8">
        <v>51461</v>
      </c>
      <c r="N34" s="8">
        <f t="shared" si="1"/>
        <v>2652535</v>
      </c>
      <c r="O34" s="15"/>
      <c r="P34" s="30"/>
      <c r="Q34" s="30"/>
      <c r="R34" s="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2"/>
    </row>
    <row r="35" s="1" customFormat="1" ht="15" customHeight="1" spans="1:38">
      <c r="A35" s="8" t="s">
        <v>65</v>
      </c>
      <c r="B35" s="8">
        <v>4498</v>
      </c>
      <c r="C35" s="8">
        <v>711150</v>
      </c>
      <c r="D35" s="8">
        <v>62958</v>
      </c>
      <c r="E35" s="8">
        <v>43225</v>
      </c>
      <c r="F35" s="13">
        <v>136242</v>
      </c>
      <c r="G35" s="8">
        <v>36006</v>
      </c>
      <c r="H35" s="16">
        <v>167974</v>
      </c>
      <c r="I35" s="16">
        <v>63335</v>
      </c>
      <c r="J35" s="8">
        <v>21680</v>
      </c>
      <c r="K35" s="35">
        <v>20463</v>
      </c>
      <c r="L35" s="8">
        <v>36863</v>
      </c>
      <c r="M35" s="8">
        <v>16733</v>
      </c>
      <c r="N35" s="8">
        <f t="shared" si="1"/>
        <v>1321127</v>
      </c>
      <c r="O35" s="15">
        <f>N35/N34</f>
        <v>0.498062042536668</v>
      </c>
      <c r="P35" s="37">
        <f>C35/C34</f>
        <v>0.562278812489919</v>
      </c>
      <c r="Q35" s="37" t="e">
        <f>#REF!/#REF!</f>
        <v>#REF!</v>
      </c>
      <c r="R35" s="37">
        <f>D35/D34</f>
        <v>0.593848156427743</v>
      </c>
      <c r="S35" s="34" t="e">
        <f>#REF!/#REF!</f>
        <v>#REF!</v>
      </c>
      <c r="T35" s="34">
        <f>E35/E34</f>
        <v>0.47150773392674</v>
      </c>
      <c r="U35" s="34" t="e">
        <f>#REF!/#REF!</f>
        <v>#REF!</v>
      </c>
      <c r="V35" s="34">
        <f>F35/F34</f>
        <v>0.696629902900707</v>
      </c>
      <c r="W35" s="34" t="e">
        <f>#REF!/#REF!</f>
        <v>#REF!</v>
      </c>
      <c r="X35" s="34">
        <f>G35/G34</f>
        <v>0.310487556697653</v>
      </c>
      <c r="Y35" s="34" t="e">
        <f>#REF!/#REF!</f>
        <v>#REF!</v>
      </c>
      <c r="Z35" s="34">
        <f>H35/H34</f>
        <v>0.444071390237906</v>
      </c>
      <c r="AA35" s="34" t="e">
        <f>#REF!/#REF!</f>
        <v>#REF!</v>
      </c>
      <c r="AB35" s="34">
        <f>I35/I34</f>
        <v>0.809196489031417</v>
      </c>
      <c r="AC35" s="34" t="e">
        <f>#REF!/#REF!</f>
        <v>#REF!</v>
      </c>
      <c r="AD35" s="34">
        <f>J35/J34</f>
        <v>0.153951031074249</v>
      </c>
      <c r="AE35" s="34" t="e">
        <f>#REF!/#REF!</f>
        <v>#REF!</v>
      </c>
      <c r="AF35" s="34">
        <f>K35/K34</f>
        <v>0.255531968031968</v>
      </c>
      <c r="AG35" s="34" t="e">
        <f>#REF!/#REF!</f>
        <v>#REF!</v>
      </c>
      <c r="AH35" s="34">
        <f>L35/L34</f>
        <v>0.326374317157605</v>
      </c>
      <c r="AI35" s="34" t="e">
        <f>#REF!/#REF!</f>
        <v>#REF!</v>
      </c>
      <c r="AJ35" s="34">
        <f>M35/M34</f>
        <v>0.325158858164435</v>
      </c>
      <c r="AK35" s="34" t="e">
        <f>#REF!/#REF!</f>
        <v>#REF!</v>
      </c>
      <c r="AL35" s="32"/>
    </row>
    <row r="36" s="1" customFormat="1" ht="15" customHeight="1" spans="1:38">
      <c r="A36" s="8" t="s">
        <v>66</v>
      </c>
      <c r="B36" s="8">
        <v>52</v>
      </c>
      <c r="C36" s="8">
        <v>460312</v>
      </c>
      <c r="D36" s="8">
        <v>94600</v>
      </c>
      <c r="E36" s="8">
        <v>20974</v>
      </c>
      <c r="F36" s="13">
        <v>161364</v>
      </c>
      <c r="G36" s="8">
        <v>30108</v>
      </c>
      <c r="H36" s="16">
        <v>203551</v>
      </c>
      <c r="I36" s="16">
        <v>31358.7</v>
      </c>
      <c r="J36" s="8">
        <v>58120.4</v>
      </c>
      <c r="K36" s="35">
        <v>11208</v>
      </c>
      <c r="L36" s="8">
        <v>46004</v>
      </c>
      <c r="M36" s="8">
        <v>43279</v>
      </c>
      <c r="N36" s="8">
        <f t="shared" si="1"/>
        <v>1160931.1</v>
      </c>
      <c r="O36" s="15"/>
      <c r="P36" s="30"/>
      <c r="Q36" s="30"/>
      <c r="R36" s="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2"/>
    </row>
    <row r="37" s="1" customFormat="1" ht="15" customHeight="1" spans="1:38">
      <c r="A37" s="8" t="s">
        <v>67</v>
      </c>
      <c r="B37" s="8">
        <v>52</v>
      </c>
      <c r="C37" s="8">
        <v>227307</v>
      </c>
      <c r="D37" s="8">
        <v>37571</v>
      </c>
      <c r="E37" s="8">
        <v>13218</v>
      </c>
      <c r="F37" s="13">
        <v>63374</v>
      </c>
      <c r="G37" s="8">
        <v>6312</v>
      </c>
      <c r="H37" s="16">
        <v>76380</v>
      </c>
      <c r="I37" s="16">
        <v>12627.2</v>
      </c>
      <c r="J37" s="8">
        <v>23559.6</v>
      </c>
      <c r="K37" s="35">
        <v>10743</v>
      </c>
      <c r="L37" s="8">
        <v>10901</v>
      </c>
      <c r="M37" s="8">
        <v>8127</v>
      </c>
      <c r="N37" s="8">
        <f t="shared" si="1"/>
        <v>490171.8</v>
      </c>
      <c r="O37" s="15">
        <f>N37/N36</f>
        <v>0.422222989805338</v>
      </c>
      <c r="P37" s="37">
        <f>C37/C36</f>
        <v>0.493810719685778</v>
      </c>
      <c r="Q37" s="37" t="e">
        <f>#REF!/#REF!</f>
        <v>#REF!</v>
      </c>
      <c r="R37" s="37">
        <f>D37/D36</f>
        <v>0.39715644820296</v>
      </c>
      <c r="S37" s="34" t="e">
        <f>#REF!/#REF!</f>
        <v>#REF!</v>
      </c>
      <c r="T37" s="34">
        <f>E37/E36</f>
        <v>0.630208829979975</v>
      </c>
      <c r="U37" s="34" t="e">
        <f>#REF!/#REF!</f>
        <v>#REF!</v>
      </c>
      <c r="V37" s="34">
        <f>F37/F36</f>
        <v>0.392739396643613</v>
      </c>
      <c r="W37" s="34" t="e">
        <f>#REF!/#REF!</f>
        <v>#REF!</v>
      </c>
      <c r="X37" s="34">
        <f>G37/G36</f>
        <v>0.20964527700279</v>
      </c>
      <c r="Y37" s="34" t="e">
        <f>#REF!/#REF!</f>
        <v>#REF!</v>
      </c>
      <c r="Z37" s="34">
        <f>H37/H36</f>
        <v>0.375237655427878</v>
      </c>
      <c r="AA37" s="34" t="e">
        <f>#REF!/#REF!</f>
        <v>#REF!</v>
      </c>
      <c r="AB37" s="34">
        <f>I37/I36</f>
        <v>0.402669753529324</v>
      </c>
      <c r="AC37" s="34" t="e">
        <f>#REF!/#REF!</f>
        <v>#REF!</v>
      </c>
      <c r="AD37" s="34">
        <f>J37/J36</f>
        <v>0.40535853159992</v>
      </c>
      <c r="AE37" s="34" t="e">
        <f>#REF!/#REF!</f>
        <v>#REF!</v>
      </c>
      <c r="AF37" s="34">
        <f>K37/K36</f>
        <v>0.958511777301927</v>
      </c>
      <c r="AG37" s="34" t="e">
        <f>#REF!/#REF!</f>
        <v>#REF!</v>
      </c>
      <c r="AH37" s="34">
        <f>L37/L36</f>
        <v>0.236957655856013</v>
      </c>
      <c r="AI37" s="34" t="e">
        <f>#REF!/#REF!</f>
        <v>#REF!</v>
      </c>
      <c r="AJ37" s="34">
        <f>M37/M36</f>
        <v>0.187781603086947</v>
      </c>
      <c r="AK37" s="34" t="e">
        <f>#REF!/#REF!</f>
        <v>#REF!</v>
      </c>
      <c r="AL37" s="32"/>
    </row>
    <row r="38" s="1" customFormat="1" ht="30.6" customHeight="1" spans="1:38">
      <c r="A38" s="8" t="s">
        <v>68</v>
      </c>
      <c r="B38" s="8">
        <v>0</v>
      </c>
      <c r="C38" s="8">
        <v>10465</v>
      </c>
      <c r="D38" s="8">
        <v>2414</v>
      </c>
      <c r="E38" s="8">
        <v>2793</v>
      </c>
      <c r="F38" s="13">
        <v>3095</v>
      </c>
      <c r="G38" s="8">
        <v>44</v>
      </c>
      <c r="H38" s="16">
        <v>16548</v>
      </c>
      <c r="I38" s="16">
        <v>683</v>
      </c>
      <c r="J38" s="8">
        <v>3802.4</v>
      </c>
      <c r="K38" s="35">
        <v>516</v>
      </c>
      <c r="L38" s="8">
        <v>2137</v>
      </c>
      <c r="M38" s="8">
        <v>1411</v>
      </c>
      <c r="N38" s="8">
        <f t="shared" si="1"/>
        <v>43908.4</v>
      </c>
      <c r="O38" s="15">
        <f>N38/N36</f>
        <v>0.0378217105218389</v>
      </c>
      <c r="P38" s="34">
        <f>C38/C36</f>
        <v>0.0227345800239837</v>
      </c>
      <c r="Q38" s="34" t="e">
        <f>#REF!/#REF!</f>
        <v>#REF!</v>
      </c>
      <c r="R38" s="34">
        <f>D38/D36</f>
        <v>0.0255179704016913</v>
      </c>
      <c r="S38" s="34" t="e">
        <f>#REF!/#REF!</f>
        <v>#REF!</v>
      </c>
      <c r="T38" s="34">
        <f>E38/E36</f>
        <v>0.13316487079241</v>
      </c>
      <c r="U38" s="34" t="e">
        <f>#REF!/#REF!</f>
        <v>#REF!</v>
      </c>
      <c r="V38" s="34">
        <f>F38/F36</f>
        <v>0.0191802384670682</v>
      </c>
      <c r="W38" s="34" t="e">
        <f>#REF!/#REF!</f>
        <v>#REF!</v>
      </c>
      <c r="X38" s="34">
        <f>G38/G36</f>
        <v>0.00146140560648333</v>
      </c>
      <c r="Y38" s="34" t="e">
        <f>#REF!/#REF!</f>
        <v>#REF!</v>
      </c>
      <c r="Z38" s="34">
        <f>H38/H36</f>
        <v>0.0812965792356707</v>
      </c>
      <c r="AA38" s="34" t="e">
        <f>#REF!/#REF!</f>
        <v>#REF!</v>
      </c>
      <c r="AB38" s="34">
        <f>I38/I36</f>
        <v>0.0217802396145248</v>
      </c>
      <c r="AC38" s="34" t="e">
        <f>#REF!/#REF!</f>
        <v>#REF!</v>
      </c>
      <c r="AD38" s="34">
        <f>J38/J36</f>
        <v>0.0654228119558709</v>
      </c>
      <c r="AE38" s="34" t="e">
        <f>#REF!/#REF!</f>
        <v>#REF!</v>
      </c>
      <c r="AF38" s="34">
        <f>K38/K36</f>
        <v>0.0460385438972163</v>
      </c>
      <c r="AG38" s="34" t="e">
        <f>#REF!/#REF!</f>
        <v>#REF!</v>
      </c>
      <c r="AH38" s="34">
        <f>L38/L36</f>
        <v>0.0464524823928354</v>
      </c>
      <c r="AI38" s="34" t="e">
        <f>#REF!/#REF!</f>
        <v>#REF!</v>
      </c>
      <c r="AJ38" s="34">
        <f>M38/M36</f>
        <v>0.0326024168765452</v>
      </c>
      <c r="AK38" s="34" t="e">
        <f>#REF!/#REF!</f>
        <v>#REF!</v>
      </c>
      <c r="AL38" s="32"/>
    </row>
    <row r="39" s="1" customFormat="1" spans="1:38">
      <c r="A39" s="21"/>
      <c r="B39" s="21"/>
      <c r="C39" s="22"/>
      <c r="D39" s="22"/>
      <c r="E39" s="22"/>
      <c r="F39" s="22"/>
      <c r="G39" s="22"/>
      <c r="H39" s="22"/>
      <c r="I39" s="22"/>
      <c r="J39" s="38"/>
      <c r="K39" s="22"/>
      <c r="L39" s="22"/>
      <c r="M39" s="22"/>
      <c r="N39" s="22"/>
      <c r="O39" s="22"/>
      <c r="P39" s="39"/>
      <c r="Q39" s="39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43"/>
    </row>
    <row r="40" s="1" customFormat="1" spans="1:38">
      <c r="A40" s="3"/>
      <c r="B40" s="3"/>
      <c r="J40" s="40"/>
      <c r="P40" s="4"/>
      <c r="Q40" s="5"/>
      <c r="AL40" s="6"/>
    </row>
    <row r="41" s="1" customFormat="1" spans="1:38">
      <c r="A41" s="23"/>
      <c r="B41" s="23"/>
      <c r="J41" s="40"/>
      <c r="P41" s="4"/>
      <c r="Q41" s="5"/>
      <c r="AL41" s="6"/>
    </row>
  </sheetData>
  <mergeCells count="2">
    <mergeCell ref="A1:M1"/>
    <mergeCell ref="P1:AK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表2医疗费用控制公示指标</vt:lpstr>
      <vt:lpstr>2016</vt:lpstr>
      <vt:lpstr>2017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2016-06-24T09:03:00Z</dcterms:created>
  <dcterms:modified xsi:type="dcterms:W3CDTF">2018-02-06T02:03:38Z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  <property fmtid="{D5CDD505-2E9C-101B-9397-08002B2CF9AE}" pid="3" name="KSOReadingLayout">
    <vt:bool>false</vt:bool>
  </property>
</Properties>
</file>